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5985"/>
  </bookViews>
  <sheets>
    <sheet name="SOCIETA" sheetId="7" r:id="rId1"/>
    <sheet name="Contratti_appalti al 01.01.2017" sheetId="5" state="hidden" r:id="rId2"/>
    <sheet name="Contratti al 22.12.2016" sheetId="2" state="hidden" r:id="rId3"/>
    <sheet name="Prog. Appalti dal 23.06.2016 " sheetId="1" state="hidden" r:id="rId4"/>
    <sheet name="Con-coll su prog.dal 23.06.16 " sheetId="3" state="hidden" r:id="rId5"/>
  </sheets>
  <definedNames>
    <definedName name="_xlnm.Print_Area" localSheetId="4">'Con-coll su prog.dal 23.06.16 '!$A$1:$DU$69</definedName>
    <definedName name="_xlnm.Print_Area" localSheetId="0">SOCIETA!$A$1:$E$27</definedName>
    <definedName name="_xlnm.Print_Titles" localSheetId="0">SOCIETA!$2:$3</definedName>
  </definedNames>
  <calcPr calcId="145621"/>
</workbook>
</file>

<file path=xl/calcChain.xml><?xml version="1.0" encoding="utf-8"?>
<calcChain xmlns="http://schemas.openxmlformats.org/spreadsheetml/2006/main">
  <c r="O123" i="5" l="1"/>
  <c r="N114" i="5"/>
  <c r="N85" i="5" s="1"/>
  <c r="N90" i="5" s="1"/>
  <c r="L114" i="5"/>
  <c r="M85" i="5"/>
  <c r="H73" i="5"/>
  <c r="H75" i="5" s="1"/>
  <c r="J71" i="5"/>
  <c r="J75" i="5" s="1"/>
  <c r="O68" i="5"/>
  <c r="F68" i="5"/>
  <c r="N67" i="5"/>
  <c r="N66" i="5"/>
  <c r="N65" i="5"/>
  <c r="N64" i="5"/>
  <c r="H61" i="5"/>
  <c r="F61" i="5"/>
  <c r="L60" i="5"/>
  <c r="L59" i="5"/>
  <c r="L57" i="5"/>
  <c r="N56" i="5"/>
  <c r="N54" i="5"/>
  <c r="N53" i="5"/>
  <c r="N51" i="5"/>
  <c r="O50" i="5"/>
  <c r="L48" i="5"/>
  <c r="J48" i="5"/>
  <c r="N47" i="5"/>
  <c r="O46" i="5"/>
  <c r="L43" i="5"/>
  <c r="J42" i="5"/>
  <c r="H40" i="5"/>
  <c r="L39" i="5"/>
  <c r="J39" i="5"/>
  <c r="N39" i="5"/>
  <c r="O36" i="5"/>
  <c r="L35" i="5"/>
  <c r="L33" i="5"/>
  <c r="L85" i="5"/>
  <c r="L86" i="5" s="1"/>
  <c r="L31" i="5"/>
  <c r="F31" i="5"/>
  <c r="J29" i="5"/>
  <c r="H29" i="5"/>
  <c r="O27" i="5"/>
  <c r="P87" i="5" s="1"/>
  <c r="N27" i="5"/>
  <c r="L27" i="5"/>
  <c r="N121" i="2"/>
  <c r="M85" i="2"/>
  <c r="M90" i="2"/>
  <c r="L85" i="2"/>
  <c r="G73" i="2"/>
  <c r="G75" i="2" s="1"/>
  <c r="I71" i="2"/>
  <c r="I75" i="2" s="1"/>
  <c r="N68" i="2"/>
  <c r="E68" i="2"/>
  <c r="M67" i="2"/>
  <c r="M66" i="2"/>
  <c r="M65" i="2"/>
  <c r="M64" i="2"/>
  <c r="G61" i="2"/>
  <c r="E61" i="2"/>
  <c r="K60" i="2"/>
  <c r="K59" i="2"/>
  <c r="K57" i="2"/>
  <c r="M56" i="2"/>
  <c r="M54" i="2"/>
  <c r="M53" i="2"/>
  <c r="M51" i="2"/>
  <c r="N50" i="2"/>
  <c r="K48" i="2"/>
  <c r="I48" i="2"/>
  <c r="M47" i="2"/>
  <c r="N46" i="2"/>
  <c r="K43" i="2"/>
  <c r="I42" i="2"/>
  <c r="G40" i="2"/>
  <c r="K39" i="2"/>
  <c r="I39" i="2"/>
  <c r="M39" i="2" s="1"/>
  <c r="N36" i="2"/>
  <c r="K35" i="2"/>
  <c r="K33" i="2"/>
  <c r="K85" i="2" s="1"/>
  <c r="K86" i="2" s="1"/>
  <c r="K31" i="2"/>
  <c r="E31" i="2"/>
  <c r="I29" i="2"/>
  <c r="G29" i="2"/>
  <c r="N27" i="2"/>
  <c r="O87" i="2" s="1"/>
  <c r="M27" i="2"/>
  <c r="K27" i="2"/>
</calcChain>
</file>

<file path=xl/comments1.xml><?xml version="1.0" encoding="utf-8"?>
<comments xmlns="http://schemas.openxmlformats.org/spreadsheetml/2006/main">
  <authors>
    <author>p.orlando</author>
    <author>Your User Name</author>
    <author xml:space="preserve"> 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>p.orlando:</t>
        </r>
        <r>
          <rPr>
            <sz val="10"/>
            <color indexed="81"/>
            <rFont val="Tahoma"/>
            <family val="2"/>
          </rPr>
          <t xml:space="preserve">
questo contratto parta dalla data di attivazione del servizio. Presumibilemtne da marzo 2013 poiché è stato spedito da Scavone il 7/03/13</t>
        </r>
      </text>
    </comment>
    <comment ref="F61" authorId="0">
      <text>
        <r>
          <rPr>
            <b/>
            <sz val="10"/>
            <color indexed="81"/>
            <rFont val="Tahoma"/>
            <family val="2"/>
          </rPr>
          <t>p.orlando:</t>
        </r>
        <r>
          <rPr>
            <sz val="10"/>
            <color indexed="81"/>
            <rFont val="Tahoma"/>
            <family val="2"/>
          </rPr>
          <t xml:space="preserve">
al netto della nota di credito a storno 2 giornate lavoro
</t>
        </r>
      </text>
    </comment>
    <comment ref="L63" authorId="1">
      <text>
        <r>
          <rPr>
            <b/>
            <sz val="8"/>
            <color indexed="81"/>
            <rFont val="Tahoma"/>
            <family val="2"/>
          </rPr>
          <t xml:space="preserve">Tutto carico IFEL (gne gne gne!)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4" authorId="2">
      <text>
        <r>
          <rPr>
            <b/>
            <sz val="8"/>
            <color indexed="81"/>
            <rFont val="Tahoma"/>
            <family val="2"/>
          </rPr>
          <t>restano comuni che pagano nel 2012 a fronte dei quali avremo costo 2012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4" authorId="2">
      <text>
        <r>
          <rPr>
            <sz val="10"/>
            <color indexed="81"/>
            <rFont val="Tahoma"/>
            <family val="2"/>
          </rPr>
          <t xml:space="preserve">decorrenza 15/07 prima tranche dic/2013 per euro 17.500 - x 2014/2015/2016/2017/2018 eruo 35.000 - a giu/2019 saldo di euro 17.500 </t>
        </r>
      </text>
    </comment>
  </commentList>
</comments>
</file>

<file path=xl/comments2.xml><?xml version="1.0" encoding="utf-8"?>
<comments xmlns="http://schemas.openxmlformats.org/spreadsheetml/2006/main">
  <authors>
    <author>p.orlando</author>
    <author>Your User Name</author>
    <author xml:space="preserve"> </author>
  </authors>
  <commentList>
    <comment ref="D27" authorId="0">
      <text>
        <r>
          <rPr>
            <b/>
            <sz val="10"/>
            <color indexed="81"/>
            <rFont val="Tahoma"/>
            <family val="2"/>
          </rPr>
          <t>p.orlando:</t>
        </r>
        <r>
          <rPr>
            <sz val="10"/>
            <color indexed="81"/>
            <rFont val="Tahoma"/>
            <family val="2"/>
          </rPr>
          <t xml:space="preserve">
questo contratto parta dalla data di attivazione del servizio. Presumibilemtne da marzo 2013 poiché è stato spedito da Scavone il 7/03/13</t>
        </r>
      </text>
    </comment>
    <comment ref="E61" authorId="0">
      <text>
        <r>
          <rPr>
            <b/>
            <sz val="10"/>
            <color indexed="81"/>
            <rFont val="Tahoma"/>
            <family val="2"/>
          </rPr>
          <t>p.orlando:</t>
        </r>
        <r>
          <rPr>
            <sz val="10"/>
            <color indexed="81"/>
            <rFont val="Tahoma"/>
            <family val="2"/>
          </rPr>
          <t xml:space="preserve">
al netto della nota di credito a storno 2 giornate lavoro
</t>
        </r>
      </text>
    </comment>
    <comment ref="K63" authorId="1">
      <text>
        <r>
          <rPr>
            <b/>
            <sz val="8"/>
            <color indexed="81"/>
            <rFont val="Tahoma"/>
            <family val="2"/>
          </rPr>
          <t xml:space="preserve">Tutto carico IFEL (gne gne gne!)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4" authorId="2">
      <text>
        <r>
          <rPr>
            <b/>
            <sz val="8"/>
            <color indexed="81"/>
            <rFont val="Tahoma"/>
            <family val="2"/>
          </rPr>
          <t>restano comuni che pagano nel 2012 a fronte dei quali avremo costo 2012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<sst xmlns="http://schemas.openxmlformats.org/spreadsheetml/2006/main" count="1544" uniqueCount="709">
  <si>
    <t>CIG</t>
  </si>
  <si>
    <t>STRUTTURA PROPONENTE</t>
  </si>
  <si>
    <t xml:space="preserve">OGGETTO DEL BANDO </t>
  </si>
  <si>
    <t xml:space="preserve">PROCEDURA DI SCELTA DEL CONTRAENTE </t>
  </si>
  <si>
    <t>ELENCO DEGLI OPERATORI INVIATI A PRESENTARE OFFERTE</t>
  </si>
  <si>
    <t xml:space="preserve">AGGIUDICATARIO </t>
  </si>
  <si>
    <t xml:space="preserve">TEMPI DI COMPLETAMENTO DELL'OPERA, SERVIZIO O FORNITURA </t>
  </si>
  <si>
    <t xml:space="preserve">IMPORTO DELLE SOMME LIQUIDATE </t>
  </si>
  <si>
    <t>Z9B1A4C8C7</t>
  </si>
  <si>
    <t xml:space="preserve">SERVIZIO ALBERGHIERO </t>
  </si>
  <si>
    <t xml:space="preserve">AFFIDAMENTO DIRETTO </t>
  </si>
  <si>
    <t>G.E.A.L. S.R.L. - Grand Hotel Leon D'Oro</t>
  </si>
  <si>
    <t>24.06.2016 - 25.06.2016</t>
  </si>
  <si>
    <t>Z881A6024F</t>
  </si>
  <si>
    <t>SERVIZIO TIPOGRAFIA</t>
  </si>
  <si>
    <t>GRASSO ANTONINO SAS</t>
  </si>
  <si>
    <t>Z781A57A9D</t>
  </si>
  <si>
    <t xml:space="preserve">SERVIZIO TIPOGRAFIA </t>
  </si>
  <si>
    <t>Z051A59868</t>
  </si>
  <si>
    <t xml:space="preserve">SERVIZIO CATERING </t>
  </si>
  <si>
    <t xml:space="preserve">BOCCIA S.R.L. </t>
  </si>
  <si>
    <t>Z771A507A1</t>
  </si>
  <si>
    <t>Z071A89C93</t>
  </si>
  <si>
    <t xml:space="preserve">TURISTHOTELS S.R.L. </t>
  </si>
  <si>
    <t>08.07.2016</t>
  </si>
  <si>
    <t>Z9B1A82C7E</t>
  </si>
  <si>
    <t>ELIOGRAFIA SICILIA DI MANUELLO ROSA G. &amp; C.</t>
  </si>
  <si>
    <t>07.07.2016</t>
  </si>
  <si>
    <t>ZD91A8DE00</t>
  </si>
  <si>
    <t xml:space="preserve">SERVIZIO AUDIO-VIDEO </t>
  </si>
  <si>
    <t>INTERPROJECT S.R.L.</t>
  </si>
  <si>
    <t>07.07.2016 - 11.07.2016</t>
  </si>
  <si>
    <t>Z631A82C1B</t>
  </si>
  <si>
    <t>ZCA1A89C30</t>
  </si>
  <si>
    <t>POLIZZA ASSICURATIVA</t>
  </si>
  <si>
    <t xml:space="preserve">HDI ASSICIURAZIONI - SERVICE COMPANY S.R.L. </t>
  </si>
  <si>
    <t>07.07.2016 - 09.07.2016</t>
  </si>
  <si>
    <t>Z4D1A89CD0</t>
  </si>
  <si>
    <t xml:space="preserve">SERVIZIO ALLESTIMENTO FIERA </t>
  </si>
  <si>
    <t xml:space="preserve">C.F. 80118510587 - ANCI - R.U.P. LARA PANFILI </t>
  </si>
  <si>
    <t>06.07.2016 - 11.07.2016</t>
  </si>
  <si>
    <t>ZBF1A89D25</t>
  </si>
  <si>
    <t>SERVIZIO AUTONOLEGGIO CON CONDUCENTE</t>
  </si>
  <si>
    <t xml:space="preserve">FULL SERVICE TRAVEL SNC </t>
  </si>
  <si>
    <t>Z501A82BE3</t>
  </si>
  <si>
    <t xml:space="preserve">SERVIZIO ACCOGLIENZA </t>
  </si>
  <si>
    <t>POLARIS EVENTI DI AGATA MANUELA SPANO'</t>
  </si>
  <si>
    <t>08.07.2016 - 09.07.2016</t>
  </si>
  <si>
    <t>Z9C1A7EC0D</t>
  </si>
  <si>
    <t xml:space="preserve">UNA HOTEL PALACE </t>
  </si>
  <si>
    <t>Z1A1AD6275</t>
  </si>
  <si>
    <t xml:space="preserve">SERVIZIO DI STUDIO SPECIALISTICO </t>
  </si>
  <si>
    <t xml:space="preserve">ISTITUTO PIEPOLI S.P.A. </t>
  </si>
  <si>
    <t>ZB21B40661</t>
  </si>
  <si>
    <t>SOCIETA' EDITRICE ROMANA SRL</t>
  </si>
  <si>
    <t>30.09.2016</t>
  </si>
  <si>
    <t>ZD91B49F0F</t>
  </si>
  <si>
    <t xml:space="preserve">SERVIZIO DI SUPPORTO TECNICO SPECIALISTICO </t>
  </si>
  <si>
    <t xml:space="preserve">MODE CONSULTING S.R.L. </t>
  </si>
  <si>
    <t>04.07.2016 - 20-09.2016</t>
  </si>
  <si>
    <t>Z621B644F1</t>
  </si>
  <si>
    <t>SERVIZIO DI MODERAZIONE</t>
  </si>
  <si>
    <t>SOFOCLE 108 SRLS</t>
  </si>
  <si>
    <t>ZA81B0DCC2</t>
  </si>
  <si>
    <t xml:space="preserve">PARK HOTEL BELLAVISTA SNC </t>
  </si>
  <si>
    <t>08.09.2016 - 13.09.2016</t>
  </si>
  <si>
    <t>ZCD1B0FD48</t>
  </si>
  <si>
    <t>07.09.2016</t>
  </si>
  <si>
    <t>Z241B18714</t>
  </si>
  <si>
    <t xml:space="preserve">SERVIZIO DI AUTONOLEGGIO CON CONDUCENTE </t>
  </si>
  <si>
    <t xml:space="preserve">AUTONOLEGGI CARINI CLAUDIO </t>
  </si>
  <si>
    <t>09.09.2016 - 13.09.2016</t>
  </si>
  <si>
    <t>Z8A1B3A93D</t>
  </si>
  <si>
    <t>PENSIONE BENCISTA' S.R.L.</t>
  </si>
  <si>
    <t>22.09.2016 - 24.09.2016</t>
  </si>
  <si>
    <t>Z2D1B39127</t>
  </si>
  <si>
    <t xml:space="preserve">B&amp;B HOTELS ITALIA S.P.A. </t>
  </si>
  <si>
    <t>Z411B3EEC9</t>
  </si>
  <si>
    <t>SERVIZIO DI ORGANIZZAZIONE EVENTO</t>
  </si>
  <si>
    <t xml:space="preserve">EUROPEAN UNIVERSITY INSTITUTE </t>
  </si>
  <si>
    <t>23.09.2016 -24.09.2016</t>
  </si>
  <si>
    <t>Z181B84855</t>
  </si>
  <si>
    <t xml:space="preserve">RESIDENCE MODERNO GESTIONE OSIRIDE S.R.L. </t>
  </si>
  <si>
    <t>13.10.2016 - 15.10.2016</t>
  </si>
  <si>
    <t>Z8D1C77421</t>
  </si>
  <si>
    <t xml:space="preserve">LUNA ROSSA S.R.L. </t>
  </si>
  <si>
    <t>15.12.2016</t>
  </si>
  <si>
    <t>Z5E1C6C196</t>
  </si>
  <si>
    <t xml:space="preserve">PIAZZA DI SPAGNA VIEW S.R.L. </t>
  </si>
  <si>
    <t>14.12.2016</t>
  </si>
  <si>
    <t>14.12.2016 - 15.12.2016</t>
  </si>
  <si>
    <t>ZB01B6DC5E</t>
  </si>
  <si>
    <t>10.10.2016</t>
  </si>
  <si>
    <t>Z0B1BAED46</t>
  </si>
  <si>
    <t>FAN S.R.L.</t>
  </si>
  <si>
    <t>25.10.2016</t>
  </si>
  <si>
    <t>ZDE1BC5AFE</t>
  </si>
  <si>
    <t>C.O.T. SOC. COOPERATIVA</t>
  </si>
  <si>
    <t>27.10.2016</t>
  </si>
  <si>
    <t>ZE91BF4331</t>
  </si>
  <si>
    <t>FARSI PROSSIMO ONLUS SCS</t>
  </si>
  <si>
    <t>11.11.2016</t>
  </si>
  <si>
    <t>Z6F1C202A4</t>
  </si>
  <si>
    <t xml:space="preserve">AMIS CATERING SAS DI IGNAZIO ACCARDI </t>
  </si>
  <si>
    <t>22.11.2016</t>
  </si>
  <si>
    <t>Z231D1A40A</t>
  </si>
  <si>
    <t xml:space="preserve">ENTE AUTONOMO FIERA DEL LEVANTE </t>
  </si>
  <si>
    <t>14.10.2016</t>
  </si>
  <si>
    <t>ZDB1BF716C</t>
  </si>
  <si>
    <t xml:space="preserve">SERVIZIO ALBERGHIERO, VIAGGIO, CENA,AFFITTO SALA E AUDIO-VIDEO </t>
  </si>
  <si>
    <t xml:space="preserve">CENTRO INTERNAZIONALE D'ARTE E DI CULTURA DI PALAZZO TE </t>
  </si>
  <si>
    <t>10.11.2016 -12.11.2016</t>
  </si>
  <si>
    <t>ZA31C83168</t>
  </si>
  <si>
    <t>GIOLITTI CATERING SRL</t>
  </si>
  <si>
    <t xml:space="preserve">C.F. 80118510587 - ANCI - R.U.P. PATRIZIA MINNELLI </t>
  </si>
  <si>
    <t>C.F. 80118510587 - ANCI - R.U.P. PATRIZIA MINNELLI</t>
  </si>
  <si>
    <t>ZA31B2959A</t>
  </si>
  <si>
    <t>SERVIZIO DI ASSISTENZA E CONSULENZA TECNICA</t>
  </si>
  <si>
    <t>STUDIO COPPOLA &amp;PARTENERS SAS</t>
  </si>
  <si>
    <t xml:space="preserve">0000000000* </t>
  </si>
  <si>
    <t>* non sottopoto a cig  perché   progetto interno</t>
  </si>
  <si>
    <t xml:space="preserve">PROMO 4U ITALIA S.R.L. </t>
  </si>
  <si>
    <t>18.11.2016</t>
  </si>
  <si>
    <t xml:space="preserve">SERVIZIO FORMATIVO </t>
  </si>
  <si>
    <t>LAST MINUTE MARKET S.R.L.</t>
  </si>
  <si>
    <t>31.12.2016</t>
  </si>
  <si>
    <t>HAITI SCRL</t>
  </si>
  <si>
    <t>SERVIZIO COFFEE BREAK</t>
  </si>
  <si>
    <t>PASTICERRIA BEATRICE  S.R.L.</t>
  </si>
  <si>
    <t>13.12.2016</t>
  </si>
  <si>
    <t>1.800,00 (in pagamento)</t>
  </si>
  <si>
    <t>da pagare</t>
  </si>
  <si>
    <r>
      <t xml:space="preserve">AUTONOLEGGI </t>
    </r>
    <r>
      <rPr>
        <b/>
        <sz val="10"/>
        <color indexed="10"/>
        <rFont val="Arial"/>
        <family val="2"/>
      </rPr>
      <t>CARIANI</t>
    </r>
    <r>
      <rPr>
        <sz val="10"/>
        <rFont val="Arial"/>
        <family val="2"/>
      </rPr>
      <t xml:space="preserve"> CLAUDIO </t>
    </r>
  </si>
  <si>
    <t>no fattura</t>
  </si>
  <si>
    <t>258,70 (pagato con intervento sost.)</t>
  </si>
  <si>
    <t>da pagare ma ft euro 3529,22</t>
  </si>
  <si>
    <t>CAMPANIA** DIFFERENZIA</t>
  </si>
  <si>
    <t>NOME</t>
  </si>
  <si>
    <t xml:space="preserve">INDIRIZZO  </t>
  </si>
  <si>
    <t xml:space="preserve">CODICE FISCALE /P.I.V.A. </t>
  </si>
  <si>
    <t>DESCRIZIONE</t>
  </si>
  <si>
    <t>DURATA CONTRATTO</t>
  </si>
  <si>
    <t>TOTALE CONTRATTO IVA ESCLUSA</t>
  </si>
  <si>
    <t xml:space="preserve"> MENSILE</t>
  </si>
  <si>
    <t>x anno 2011</t>
  </si>
  <si>
    <t>Impegno assunto PRE DL 78</t>
  </si>
  <si>
    <t>x anno 2012</t>
  </si>
  <si>
    <t>x anno 2013</t>
  </si>
  <si>
    <t>x anno 2014</t>
  </si>
  <si>
    <t>x anno 2015</t>
  </si>
  <si>
    <t>DI MOLFETTA Luana</t>
  </si>
  <si>
    <t>erog. Competenze mat. X anci rivista</t>
  </si>
  <si>
    <t>ok nd</t>
  </si>
  <si>
    <t>MAZZEI Filippo</t>
  </si>
  <si>
    <t>PAGNINI Sara</t>
  </si>
  <si>
    <t>PELAGALLI Domenico</t>
  </si>
  <si>
    <t>POMPETTI Flavio</t>
  </si>
  <si>
    <t>TIBOLLO Alessandra</t>
  </si>
  <si>
    <t>OPPES Alessandro</t>
  </si>
  <si>
    <t>INGROSSO Chiara</t>
  </si>
  <si>
    <t>CAFFARELLI Vincenzo</t>
  </si>
  <si>
    <t>CARUCCI Riccardo</t>
  </si>
  <si>
    <t>GALLO CARRABBA Angelo</t>
  </si>
  <si>
    <t>HOHENEGGER Margherita</t>
  </si>
  <si>
    <t>MALAFRONTE Alessandro</t>
  </si>
  <si>
    <t>MARCONI Cristina</t>
  </si>
  <si>
    <t>PIERANTOZZI Francesca</t>
  </si>
  <si>
    <t>RISELLI Serena</t>
  </si>
  <si>
    <t>RUSSO Flavio</t>
  </si>
  <si>
    <t>TORSELLO Sergio</t>
  </si>
  <si>
    <t>ADNKRONOS</t>
  </si>
  <si>
    <t>abbonamento notiziario adnkronos</t>
  </si>
  <si>
    <t>01/03/2013 - 28/02/2014</t>
  </si>
  <si>
    <t>AG. GIORN.CA FOTOGRAFICA</t>
  </si>
  <si>
    <t>ARCHIVIO FOTOGRAFICO A.RIVISTA</t>
  </si>
  <si>
    <t>01/07/13-31/12/13</t>
  </si>
  <si>
    <t>su esecuz.</t>
  </si>
  <si>
    <t>ANCITEL SPA</t>
  </si>
  <si>
    <t>Att coord istit sui progetti</t>
  </si>
  <si>
    <t>2010-2012</t>
  </si>
  <si>
    <t>X</t>
  </si>
  <si>
    <t>OK</t>
  </si>
  <si>
    <t>ANCITEL.IT</t>
  </si>
  <si>
    <t xml:space="preserve">att.tà di supporto </t>
  </si>
  <si>
    <t>ANSA</t>
  </si>
  <si>
    <t>abbonamento notiziario ansa+parabola</t>
  </si>
  <si>
    <t>01/01/2013 - 31/12/2013</t>
  </si>
  <si>
    <t xml:space="preserve">AREA AG </t>
  </si>
  <si>
    <t>EVENTO SMAU</t>
  </si>
  <si>
    <t>19-20 marzo 2014</t>
  </si>
  <si>
    <t>ARTONE ALFONSO</t>
  </si>
  <si>
    <t>contratto d'opera</t>
  </si>
  <si>
    <t>09/01/13 - 31/12/13</t>
  </si>
  <si>
    <t>20/01/14-31/12/14</t>
  </si>
  <si>
    <t>ASCA</t>
  </si>
  <si>
    <t>abbonamento notiziario asca</t>
  </si>
  <si>
    <t>ASCANEWS</t>
  </si>
  <si>
    <t>01/04/2015 - 31/12/2015</t>
  </si>
  <si>
    <t>ASS.NE CIDAC</t>
  </si>
  <si>
    <t>Contributo annuale</t>
  </si>
  <si>
    <t>BALBO RICCARDO</t>
  </si>
  <si>
    <t>01/11/2013 -24/11/2013</t>
  </si>
  <si>
    <t>BDO</t>
  </si>
  <si>
    <t>Certificazione bilancio</t>
  </si>
  <si>
    <t>2012+2013+2014</t>
  </si>
  <si>
    <t xml:space="preserve">BISS </t>
  </si>
  <si>
    <t>corsi di inglese</t>
  </si>
  <si>
    <t>19/5/11-31/12/11</t>
  </si>
  <si>
    <t>stima</t>
  </si>
  <si>
    <t>23/02/2012-31/12/12</t>
  </si>
  <si>
    <t xml:space="preserve">BONURA </t>
  </si>
  <si>
    <t>servizi legali</t>
  </si>
  <si>
    <t>BUREAU VERITAS</t>
  </si>
  <si>
    <t>certificazione Iso</t>
  </si>
  <si>
    <t>18/03/2014-  da verificare</t>
  </si>
  <si>
    <t>SOCIETA'</t>
  </si>
  <si>
    <t xml:space="preserve">BDO S.p.A. </t>
  </si>
  <si>
    <t xml:space="preserve">P.zza Mincio, 2 - 00198 Roma </t>
  </si>
  <si>
    <t>01795620150</t>
  </si>
  <si>
    <t>Revisione contabile bilancio per esercizi 2015 , 2016, 2017</t>
  </si>
  <si>
    <t>23.000,00 annuo</t>
  </si>
  <si>
    <t>15/02/11 - 31/12/13</t>
  </si>
  <si>
    <t>CERISANO</t>
  </si>
  <si>
    <t>occasionale  relatore convegno</t>
  </si>
  <si>
    <t>-</t>
  </si>
  <si>
    <t>su 419</t>
  </si>
  <si>
    <t>collaborazione  Anci Rivista</t>
  </si>
  <si>
    <t>I bim 2014</t>
  </si>
  <si>
    <t>PROLAN</t>
  </si>
  <si>
    <t>antivirus</t>
  </si>
  <si>
    <t>21/11/2015 - 21/112016</t>
  </si>
  <si>
    <t>AR 1/2 + 3/4</t>
  </si>
  <si>
    <t>AR 10</t>
  </si>
  <si>
    <t>RONDINELLI GIOVANNA</t>
  </si>
  <si>
    <t>inc collab x ass.annuale</t>
  </si>
  <si>
    <t>piu' spese viaggio</t>
  </si>
  <si>
    <t>Sistemi  Management e Imprese</t>
  </si>
  <si>
    <t>mantenim sistema gestione ambiente</t>
  </si>
  <si>
    <t>piu' spese viaggi consulenti</t>
  </si>
  <si>
    <t>SOLE 24 ORE S.p.A.</t>
  </si>
  <si>
    <t>Via Monte Rosa 91 20149 Milano</t>
  </si>
  <si>
    <t>00777910159</t>
  </si>
  <si>
    <t>01/02/2015 - 31/01/17</t>
  </si>
  <si>
    <t>TELECOM</t>
  </si>
  <si>
    <t>nol. sistemi telecom x ricez.ag.stampa</t>
  </si>
  <si>
    <t>TUCCIMEI SAVERIO</t>
  </si>
  <si>
    <t>servizi amministrativi/fiscali</t>
  </si>
  <si>
    <t>WEB INFORMATICA</t>
  </si>
  <si>
    <t>realizzaz.analisi stat.che</t>
  </si>
  <si>
    <t>OK- corretto importo qui</t>
  </si>
  <si>
    <t>WESTMINSTER</t>
  </si>
  <si>
    <t>monitoraggio legislativo</t>
  </si>
  <si>
    <t xml:space="preserve">TIBOLLO </t>
  </si>
  <si>
    <t>erogazione comp maturate AR</t>
  </si>
  <si>
    <t>1/2 + 3/4 + 10</t>
  </si>
  <si>
    <t>TORLAI</t>
  </si>
  <si>
    <t>TORSELLO</t>
  </si>
  <si>
    <t>1/2 + 7/8</t>
  </si>
  <si>
    <t>OK ND</t>
  </si>
  <si>
    <t>incarico consulenza</t>
  </si>
  <si>
    <t>01/01/14 - 31/12/14</t>
  </si>
  <si>
    <t>01/01/15 - 31/12/2015</t>
  </si>
  <si>
    <t>Su progetto Sperimentazione Dlgs 150/2009</t>
  </si>
  <si>
    <t>con contr Formez 100.000</t>
  </si>
  <si>
    <t>KEY2PEOPLE</t>
  </si>
  <si>
    <t xml:space="preserve">I anno € 50.000 + iva - dal II anno 5.000 + Iva e 6.000 + Iva  ogni 40 interviste </t>
  </si>
  <si>
    <t>durata attività</t>
  </si>
  <si>
    <t>stima x interviste</t>
  </si>
  <si>
    <t>customer care</t>
  </si>
  <si>
    <t>HAY GROUP</t>
  </si>
  <si>
    <t>studio retributivo  dirigenti comuni</t>
  </si>
  <si>
    <t>05/10/09 - 05/11/12</t>
  </si>
  <si>
    <t>piu' sp.trasf</t>
  </si>
  <si>
    <t xml:space="preserve">HAY GROUP </t>
  </si>
  <si>
    <t>gen 2010 - feb 2011 (2012 per comuni)</t>
  </si>
  <si>
    <t>ricavi circa 40.000</t>
  </si>
  <si>
    <t>Consulenti amministrativi, del lavoro e fiscali --&gt; considerati servizi</t>
  </si>
  <si>
    <t>INFOEDIZIONI S.R.L.</t>
  </si>
  <si>
    <t xml:space="preserve">Via Lodovico Mancini, 5 20129 Milano </t>
  </si>
  <si>
    <t>07754890965</t>
  </si>
  <si>
    <t>rassegna stampa</t>
  </si>
  <si>
    <t>01/01/2016 - 31/12/2016</t>
  </si>
  <si>
    <t>AGENZIA DIRE</t>
  </si>
  <si>
    <t xml:space="preserve">Via Giuseppe Marchi, 4 00161 Roma </t>
  </si>
  <si>
    <t>08252061000</t>
  </si>
  <si>
    <t>ASKANEWS S.p.A.</t>
  </si>
  <si>
    <t xml:space="preserve">Via Prenestina, 685 00155 Roma </t>
  </si>
  <si>
    <t>01719281006</t>
  </si>
  <si>
    <t>01/01/2016-31/12/2016</t>
  </si>
  <si>
    <t>ADN KRONOS AGENZIA S.p.A.</t>
  </si>
  <si>
    <t xml:space="preserve">P.zza Mastai, 9 00153 Roma </t>
  </si>
  <si>
    <t>00897471009</t>
  </si>
  <si>
    <t>19/03/2016 - 18/03/2017</t>
  </si>
  <si>
    <t>10,350,00 annui</t>
  </si>
  <si>
    <t xml:space="preserve">TELECOM NEWS S.R.L. </t>
  </si>
  <si>
    <t xml:space="preserve">Via Sardegna, 29 00187 Roma </t>
  </si>
  <si>
    <t>MIMESI S.r.l.</t>
  </si>
  <si>
    <t xml:space="preserve">V.le Giulio Richard 1/A 20143 Milano </t>
  </si>
  <si>
    <t>02161300344</t>
  </si>
  <si>
    <t>AGENZIA ANSA</t>
  </si>
  <si>
    <t xml:space="preserve">Via della Dataria, 94 00187 Roma </t>
  </si>
  <si>
    <t>00876481003</t>
  </si>
  <si>
    <t xml:space="preserve">RICOH ITALIA S.r.l. - Filiale di Roma </t>
  </si>
  <si>
    <t xml:space="preserve">Via Mario Bainchini, 13-15 00142 Roma </t>
  </si>
  <si>
    <t>00748490158</t>
  </si>
  <si>
    <t xml:space="preserve">stampanti </t>
  </si>
  <si>
    <t>01/09/2015-31/08/19</t>
  </si>
  <si>
    <t xml:space="preserve">3.600,00 l'anno +  +0,00075costo unitario pagine eccedenti A/4 b/n + 0.0648 pagine eccedenti a/4 colori </t>
  </si>
  <si>
    <t>MP2015SPF X 42</t>
  </si>
  <si>
    <t>MPC2503 X 9</t>
  </si>
  <si>
    <t>MP6054SP X 2</t>
  </si>
  <si>
    <t>SG3110DN X 6</t>
  </si>
  <si>
    <t>MPC6003</t>
  </si>
  <si>
    <t xml:space="preserve">PA DIGITALE S.P.A. </t>
  </si>
  <si>
    <t>Via L. Da Vinci, 13 - 26854  Pieve Fissiraga (LODI)</t>
  </si>
  <si>
    <t>06628860964</t>
  </si>
  <si>
    <t>attivazione abbonamento e assistenza Help Desk per i servizi ASP</t>
  </si>
  <si>
    <t>GSW SRL</t>
  </si>
  <si>
    <t>Via Cristoforo Colombo 440 00145 Roma</t>
  </si>
  <si>
    <t>07878961007</t>
  </si>
  <si>
    <t>Global Service</t>
  </si>
  <si>
    <t>08/01/2004-31/12/2019</t>
  </si>
  <si>
    <t>24.540,00 annui</t>
  </si>
  <si>
    <t xml:space="preserve">ASSICURAZIONE GENERALI SPA -Agenzia Padova Sud </t>
  </si>
  <si>
    <t>Via Facciolati 51 bis 35127 Padova</t>
  </si>
  <si>
    <t>03882860285</t>
  </si>
  <si>
    <t>Serviizi Assicurativi</t>
  </si>
  <si>
    <t>polizza 332161238</t>
  </si>
  <si>
    <t>rct/rco</t>
  </si>
  <si>
    <t>31/12/13-30/06/18</t>
  </si>
  <si>
    <t>1.400,00 annui</t>
  </si>
  <si>
    <t>polizza 282160834</t>
  </si>
  <si>
    <t>informatica</t>
  </si>
  <si>
    <t>27/06/08-27/06/18</t>
  </si>
  <si>
    <t>730,00 annui</t>
  </si>
  <si>
    <t>polizza 351511009</t>
  </si>
  <si>
    <t>infortuni totale</t>
  </si>
  <si>
    <t>31/12/15-31/12/16</t>
  </si>
  <si>
    <t>polizza 76892</t>
  </si>
  <si>
    <t xml:space="preserve">dirigenti vita collettiva </t>
  </si>
  <si>
    <t>01/01/16-01/01/17</t>
  </si>
  <si>
    <t>polizza 302161120</t>
  </si>
  <si>
    <t xml:space="preserve">responsabilità civile amm.ri </t>
  </si>
  <si>
    <t>18,000,00</t>
  </si>
  <si>
    <t>polizza 312161263</t>
  </si>
  <si>
    <t xml:space="preserve">cauzioni per affidamento progetto </t>
  </si>
  <si>
    <t>19/12/11 rinnovata fino 31/3/17</t>
  </si>
  <si>
    <t>polizza 342160261</t>
  </si>
  <si>
    <t>incendio</t>
  </si>
  <si>
    <t>31/12/13-30/6/18</t>
  </si>
  <si>
    <t>1109,50 annui</t>
  </si>
  <si>
    <t xml:space="preserve">PREVIGEN CASSA ASSISTENZA </t>
  </si>
  <si>
    <t>VIA Marocchesa 14 - 31021 Mogliano Veneto (TV)</t>
  </si>
  <si>
    <t>Servizi Assicurativi</t>
  </si>
  <si>
    <t>polizza 081303438</t>
  </si>
  <si>
    <t xml:space="preserve">sanitaria dipendenti </t>
  </si>
  <si>
    <t>01/01/16-31/12/16</t>
  </si>
  <si>
    <t>polizza 272161126</t>
  </si>
  <si>
    <t xml:space="preserve">dirigenti malattia/sanitaria </t>
  </si>
  <si>
    <t>CONSULENTI/COLLABORATORI</t>
  </si>
  <si>
    <t>MARCHESINI ADRIANO</t>
  </si>
  <si>
    <t xml:space="preserve">Via Volterra, 2/b - 00182 Roma </t>
  </si>
  <si>
    <t>MRCDRN49M27D279Z</t>
  </si>
  <si>
    <t xml:space="preserve">consulenza editoriale per lo sviluppo di prodotti editoriali dell'ANCI </t>
  </si>
  <si>
    <t xml:space="preserve"> 15/07/13-30/06/19</t>
  </si>
  <si>
    <t>Studio Mastrapasqua Tirdi e Associati - MTEA - Consulenza Tributaria e societaria</t>
  </si>
  <si>
    <t xml:space="preserve">V.le delle Milizie, 14 .- 00192 Roma </t>
  </si>
  <si>
    <t>07410681006</t>
  </si>
  <si>
    <t>consulenza tributaria e del lavoro</t>
  </si>
  <si>
    <t>04/01/2016 - 31/12/2016</t>
  </si>
  <si>
    <t>NARDUCCI Riccardo</t>
  </si>
  <si>
    <t>Via Foscolo, 15 - 51016 Montecatini Terme</t>
  </si>
  <si>
    <t>NRDRCR68D14G491R</t>
  </si>
  <si>
    <t>ass.za tecnica e supp.to specialistico in materia di diritto degli enti locali e riforma della PA</t>
  </si>
  <si>
    <t>05/07/2016-30/06/2017</t>
  </si>
  <si>
    <t>PAPPALARDO Marco</t>
  </si>
  <si>
    <t xml:space="preserve">Via G. Segato, 3 - 00147 Roma </t>
  </si>
  <si>
    <t>06408641006</t>
  </si>
  <si>
    <t>consulenza del lavoro per la predisposizione di contratti di co.co.co dopo la riforma introdotta dal Jobs Act</t>
  </si>
  <si>
    <t>28/04/2016-31/12/2016</t>
  </si>
  <si>
    <t>CERILLO MARIANNA</t>
  </si>
  <si>
    <t xml:space="preserve">Via Salvator Rosa, 253 - 80136 Napoli </t>
  </si>
  <si>
    <t>CRLMNN71B43F839S</t>
  </si>
  <si>
    <t>contratto d'opera per predisposizione documentale Comuni colpiti dal sisma</t>
  </si>
  <si>
    <t>30/11/16-31/01/2017</t>
  </si>
  <si>
    <t>SPIZZIRRI ATTILIO</t>
  </si>
  <si>
    <t>C.so Europa, 159 - 87058 Spezzano della Sila (CS)</t>
  </si>
  <si>
    <t>03410860781</t>
  </si>
  <si>
    <t>consulenza legale per attività istituionale e per i progetti  Fondo Politche Giobanili, Conai e PAC Mibact</t>
  </si>
  <si>
    <t>14/12/2015-31/12/2016</t>
  </si>
  <si>
    <t>STUDIO SPINA &amp; PARTNERS</t>
  </si>
  <si>
    <t xml:space="preserve">Via Tomacelli, 98 - 00186 Roma </t>
  </si>
  <si>
    <t>consulenza del lavoro per elaborazione di buste paga/LUL/DM10/F24/EMENS, CUD, Premio INAIL, elaboraizone 770, Porcedura SAOL , elaborazioni contratti Dipendenti e liquiazioni</t>
  </si>
  <si>
    <t>05/01/2015-31/12/2017</t>
  </si>
  <si>
    <t>66.119, 00 (circa in base a pratiche e dipendenti)</t>
  </si>
  <si>
    <t xml:space="preserve">Vle Giulio Cesare, 2 - 00192 Roma </t>
  </si>
  <si>
    <t>07420080587</t>
  </si>
  <si>
    <t>consulenza amministrativa e tributaria</t>
  </si>
  <si>
    <t>04/01/2016-31/12/2016</t>
  </si>
  <si>
    <t>STUDIO BONURA E FONDERICO</t>
  </si>
  <si>
    <t>C.so Vittorio Emanuele II, 173 Roma</t>
  </si>
  <si>
    <t>Consulenza e assistenza legale</t>
  </si>
  <si>
    <t xml:space="preserve">CONDORELLI COSTANTINO </t>
  </si>
  <si>
    <t xml:space="preserve">Via E.Q. Visconti, 60 - Roma </t>
  </si>
  <si>
    <t>06439691004</t>
  </si>
  <si>
    <t xml:space="preserve">Coordinamento Nazionale della Delegazione Italiana comitato regioni </t>
  </si>
  <si>
    <t>1/05/2015-31/10/2017</t>
  </si>
  <si>
    <t>50.750,00 annuo piu quota titolare (2.625,00) o quota supplente (1.750,00)</t>
  </si>
  <si>
    <t>VEDI CONTRATTO PER ANNI A SEGUIRE</t>
  </si>
  <si>
    <t xml:space="preserve">STEFANO RUGGERI </t>
  </si>
  <si>
    <t xml:space="preserve">Via del Cerquone, 13/f - 00039 Zagarolo </t>
  </si>
  <si>
    <t>09053051000</t>
  </si>
  <si>
    <t>consulenza software Dylog</t>
  </si>
  <si>
    <t>01/10/2016-31/12/2016</t>
  </si>
  <si>
    <t>Via Pinera,10 - 38068 Rovereto (TN)</t>
  </si>
  <si>
    <t>FLPLSE82B62H612K</t>
  </si>
  <si>
    <t>co.co.co. Per il porgetto Life Derris</t>
  </si>
  <si>
    <t>28/01/2016 - 30/09/2018</t>
  </si>
  <si>
    <t>Via Cimarosa, 10 - 57021 Venturina Terme (LI)</t>
  </si>
  <si>
    <t>ZCCMSM53S07B509Q</t>
  </si>
  <si>
    <t>contratto d'opera per assistenza ai Comuni in risposta all'avviso prog. PAC -MIBACT</t>
  </si>
  <si>
    <t>1/4/2016-31/12/2016</t>
  </si>
  <si>
    <t xml:space="preserve">Via Giuseppe Martucci, 5 - 00199 Roma </t>
  </si>
  <si>
    <t>NTRLCV74S05L682M</t>
  </si>
  <si>
    <t>contratto d'opera su linee guida ai Comuni per Avviso prog. Pac -MIBACT</t>
  </si>
  <si>
    <t>17.03.2016-31.12.2016</t>
  </si>
  <si>
    <t>Via Pomponio Lieto n. 2 00176 Roma</t>
  </si>
  <si>
    <t>GCLRNO83E46D423N</t>
  </si>
  <si>
    <t>co.co.co. Per progetto Scuola giovani amminstratori</t>
  </si>
  <si>
    <t>29/02/2016-31/12/2016</t>
  </si>
  <si>
    <t xml:space="preserve">Via Collatina, 62 - 00172 Roma </t>
  </si>
  <si>
    <t xml:space="preserve">co.co.co. Comitato di Sorveglianza Ministero dell'Ambiente </t>
  </si>
  <si>
    <t>1.500,00 mensili</t>
  </si>
  <si>
    <t xml:space="preserve">Via Gregorio VII, 90 - 00165 Roma </t>
  </si>
  <si>
    <t xml:space="preserve">Consulenza- Comitato di Sorveglianza Ministero dell'Ambiente </t>
  </si>
  <si>
    <t xml:space="preserve">Via Arrigo Boito, 16 - 00199 Roma </t>
  </si>
  <si>
    <t>2100,00 mensili</t>
  </si>
  <si>
    <t xml:space="preserve">Via Antica Arischia, 18 - 67100 -L'Aquila </t>
  </si>
  <si>
    <t>CHNGRG82P53A345I</t>
  </si>
  <si>
    <t>co.co.co. per il progetto PAC-MIBACT</t>
  </si>
  <si>
    <t>24.3.2016-31.12.2016</t>
  </si>
  <si>
    <t xml:space="preserve">Via Ibernesi, 32 - 00184 Roma </t>
  </si>
  <si>
    <t>DMLLNU74R54H501H</t>
  </si>
  <si>
    <t>co.co.co.per il progetto PAC MIBACT</t>
  </si>
  <si>
    <t xml:space="preserve">Cir.ne Nomentana, 270 - 00162 Roma </t>
  </si>
  <si>
    <t>PRSVNT54D46E783U</t>
  </si>
  <si>
    <t xml:space="preserve">contratto d'opera - PAC MIBACT </t>
  </si>
  <si>
    <t>13.06.2016-31.12.2016</t>
  </si>
  <si>
    <t>Via Cividiana, 82 - 33035 Martignacco (UD)</t>
  </si>
  <si>
    <t xml:space="preserve">VNTMSM80M04C758G </t>
  </si>
  <si>
    <t xml:space="preserve">contratto d'opera - attività di consulenza e assistenza prog. Campania Differenzia  </t>
  </si>
  <si>
    <t>30.06.2016-31.12.2016</t>
  </si>
  <si>
    <t>Via Pinera, 10- 38068 Rovereto (TN)</t>
  </si>
  <si>
    <t>co.co.co. Per il progetto Urbact III</t>
  </si>
  <si>
    <t>15.06.2016-15.06.2017</t>
  </si>
  <si>
    <t xml:space="preserve">Via Liberato Palenco, 21 - 00156 Roma </t>
  </si>
  <si>
    <t>CRRLCU66A17H501W</t>
  </si>
  <si>
    <t>co.co.co attività di consulenza e assistenza prog. Campania Differenzia</t>
  </si>
  <si>
    <t>5.8.2016-31.12.2016</t>
  </si>
  <si>
    <t xml:space="preserve">Via del Fontanile Arenato, 86 - 00163 Roma </t>
  </si>
  <si>
    <t>STRLSN77T23H501M</t>
  </si>
  <si>
    <t>contratto d'opera-progettazionecontenuti, docenza, predisposizione materiale didattico e test finali sul prog. Scuola Giovani Amministratori  IV Ed.</t>
  </si>
  <si>
    <t>Via F. Riccio, 1 - 84014 Nocera Inferiore (SA)</t>
  </si>
  <si>
    <t>DSELSN80S62F912O</t>
  </si>
  <si>
    <t xml:space="preserve">co.co.co. - Campania Differenzia </t>
  </si>
  <si>
    <t>04/10/2016-31/12/2016</t>
  </si>
  <si>
    <t>Via A.F. Toscano, 227 - 80038 Pomigliano d'Arco (NA)</t>
  </si>
  <si>
    <t>MTAMRA87L11C495S</t>
  </si>
  <si>
    <t xml:space="preserve">Via Francesco Cilea, 317 - 80127 Napoli </t>
  </si>
  <si>
    <t>VRNFBA61S05F839L</t>
  </si>
  <si>
    <t>contratto d'opera+modifica- indagine sull'invenduto di cibo avviata a Napoli</t>
  </si>
  <si>
    <t xml:space="preserve">02/08/2016-31/12/2016 </t>
  </si>
  <si>
    <t xml:space="preserve">gratuito </t>
  </si>
  <si>
    <t xml:space="preserve">Via Carlo Pisacane, 6 - 00152 Roma </t>
  </si>
  <si>
    <t>BRCPLN75B46H501L</t>
  </si>
  <si>
    <t xml:space="preserve">incarico Professionale sullo studio e redazione contenuti tecnici Avviso progetto "Le città del Libro", collaborazione organizzazione convegni  </t>
  </si>
  <si>
    <t>24/10/2016-31/07/2017</t>
  </si>
  <si>
    <t xml:space="preserve">Cir.ne Nomentana, 484 - 00162 Roma </t>
  </si>
  <si>
    <t>FRRLMP90M65A662K</t>
  </si>
  <si>
    <t>co.co.co pe ri progetti Comunementegiovane-MeetyoungCities</t>
  </si>
  <si>
    <t>11/02/2016-15/02/2017</t>
  </si>
  <si>
    <t>IMPORTO DI AGGIUDICAZIONE (IVA Esclusa)</t>
  </si>
  <si>
    <t>28.09.2016 - 30.12.2016</t>
  </si>
  <si>
    <t>28.09.2016-31.12.2016</t>
  </si>
  <si>
    <t>24.10.2016-31.07.2017</t>
  </si>
  <si>
    <t>18.11.2016-30.06.2017</t>
  </si>
  <si>
    <t>CV</t>
  </si>
  <si>
    <t>Dichiarazione ex Art. 15, c. 1, lett. C) d.lgs. N. 33/2013</t>
  </si>
  <si>
    <t xml:space="preserve">TIPOLOGIA INCARICO </t>
  </si>
  <si>
    <t xml:space="preserve">LUIGI CORVO </t>
  </si>
  <si>
    <t>SI</t>
  </si>
  <si>
    <t>CONTRATTO OPERA P.IVA</t>
  </si>
  <si>
    <t xml:space="preserve">MASSIMILIANO VENUTI </t>
  </si>
  <si>
    <t xml:space="preserve">SI </t>
  </si>
  <si>
    <t>30.06.2016 - 31.12.2016</t>
  </si>
  <si>
    <t xml:space="preserve">FRANCO BONESSO </t>
  </si>
  <si>
    <t>OCCASIONALE DOCENZA</t>
  </si>
  <si>
    <t xml:space="preserve">CLAUDIO CALVARESI </t>
  </si>
  <si>
    <t>CONTRATTO OCCASIONALE</t>
  </si>
  <si>
    <t xml:space="preserve">MONICA BETTIOL </t>
  </si>
  <si>
    <t>OCCASIONALE DOCENZA P.I.</t>
  </si>
  <si>
    <t xml:space="preserve">ROSINA ALESSANDRO </t>
  </si>
  <si>
    <t>23.06.2016 - 05.08.2016</t>
  </si>
  <si>
    <t>PRESTAZIONE D'OPERA OCC.</t>
  </si>
  <si>
    <t>LUCA CERRA</t>
  </si>
  <si>
    <t>05.08.2016 -31.12.2016</t>
  </si>
  <si>
    <t>CO.CO.CO.</t>
  </si>
  <si>
    <t xml:space="preserve">ANNA DONATI </t>
  </si>
  <si>
    <t xml:space="preserve">IVANA RASI </t>
  </si>
  <si>
    <t xml:space="preserve">RAFFAELE CERCOLA </t>
  </si>
  <si>
    <t xml:space="preserve">NICOLA DI CARLO </t>
  </si>
  <si>
    <t xml:space="preserve">COMPETENZE MATURATE </t>
  </si>
  <si>
    <t>ALESSANDRO STERPA</t>
  </si>
  <si>
    <t xml:space="preserve">CONTRATTO D'OPERA </t>
  </si>
  <si>
    <t xml:space="preserve">CHIARA DI MATTIA </t>
  </si>
  <si>
    <t>30.9.2016 - 01.10.2016</t>
  </si>
  <si>
    <t xml:space="preserve">OCCASIONALE DOCENZA </t>
  </si>
  <si>
    <t xml:space="preserve">DE SIO ALESSANDRA </t>
  </si>
  <si>
    <t>04.10.2016-31.12.2016</t>
  </si>
  <si>
    <t xml:space="preserve">MARIO AMATO </t>
  </si>
  <si>
    <t>04.10.2016 - 31.12.2016</t>
  </si>
  <si>
    <t xml:space="preserve">MARIA SANTORO </t>
  </si>
  <si>
    <t xml:space="preserve">FRANCESCO AMATI </t>
  </si>
  <si>
    <t>28.09.2016 - 31.12.2016</t>
  </si>
  <si>
    <t xml:space="preserve">FABIO VERNEAU </t>
  </si>
  <si>
    <t xml:space="preserve">GRATUITO </t>
  </si>
  <si>
    <t>02.08.2016 - 31.12.2016</t>
  </si>
  <si>
    <t xml:space="preserve">MASSIMILIANO LOMBARDO </t>
  </si>
  <si>
    <t>22.09.2016-31.10.2016</t>
  </si>
  <si>
    <t xml:space="preserve">SALVATORE ESPOSITO </t>
  </si>
  <si>
    <t>22.09.2016 -31.10.2016</t>
  </si>
  <si>
    <t xml:space="preserve">MARCO ACCORINTI </t>
  </si>
  <si>
    <t xml:space="preserve">PAOLINA BARUCHELLO </t>
  </si>
  <si>
    <t xml:space="preserve">INCARICO PROFESSIONALE P.I. </t>
  </si>
  <si>
    <t xml:space="preserve">MARCO BURGALASSI </t>
  </si>
  <si>
    <t xml:space="preserve">ALBERTO DE MARCO </t>
  </si>
  <si>
    <t>04.11.2016-30.06.2017</t>
  </si>
  <si>
    <t xml:space="preserve">ENRICO BONETTI </t>
  </si>
  <si>
    <t xml:space="preserve">SALVATORE FACHILE </t>
  </si>
  <si>
    <t xml:space="preserve">ALESSANDRO BELTRAMI </t>
  </si>
  <si>
    <t xml:space="preserve">MARCELLO MARTINEZ </t>
  </si>
  <si>
    <t>ANTONIO SALVATI</t>
  </si>
  <si>
    <t xml:space="preserve">CLAUDIO CALLOPOLI </t>
  </si>
  <si>
    <t xml:space="preserve">MARCO MACCHIA </t>
  </si>
  <si>
    <t xml:space="preserve">MARIA PIA SANTORO </t>
  </si>
  <si>
    <t xml:space="preserve">ANGELO DE PRISCO </t>
  </si>
  <si>
    <t xml:space="preserve">OGGETTO CONTRATTO </t>
  </si>
  <si>
    <t xml:space="preserve">AFFIANCAMENTO RESPONSABILE DI PROGETTO CAMPANIA DIFFERENZIA  </t>
  </si>
  <si>
    <t>RELATORE PROGETTO MEETYANGCITIES</t>
  </si>
  <si>
    <t>CONSULENZA ED ASSISTENZA AL COORDINATORE DEL PROGETTO "CAMPANIA DIFFERENZIA"</t>
  </si>
  <si>
    <t>DOCENZA CONAI FORMAZIONE</t>
  </si>
  <si>
    <t>REDAZIONE CONTENUTI TECNICI AVVISO PROGETTO FONDO POLITICHE GIOVANILI 2014</t>
  </si>
  <si>
    <t xml:space="preserve">DOCENZA SUMMER SCHOOL </t>
  </si>
  <si>
    <t>CONSULENZA ED ASSSITENZA TECNICO-SPECIALISTICA SUL PROGETTO "SICUREZZA STRADALE II° EDIZIONE"</t>
  </si>
  <si>
    <t xml:space="preserve">REALIZZAZIONE DOSSIER NELL'AMBITO DEL PROGETTO II° CONFERENZA NAZIONALE SULLA MOBILITA' SOSTENIBILE </t>
  </si>
  <si>
    <t>DOCENZA PROGETTO "SCUOLA GIOVANI AMMINISTRATORI - FORSAM V"</t>
  </si>
  <si>
    <t>COORDINAMENTO E DOCENZA MODULO 1 PROGETTO "SCUOLA GIOVANI AMMINISTRATORI FORSAM V"</t>
  </si>
  <si>
    <t xml:space="preserve">CONSULENZA E ASSISTENZA TECNICO-SPECIALISTICA SUL PROGETTO "CAMPANIA DIFFERENZIA" </t>
  </si>
  <si>
    <t>ESPERTO LEGALE PROGETTO "FAMI ACCOGLIENZA"</t>
  </si>
  <si>
    <t>REVISORE INDIPENDENTE PROGETTO "FAMI ACCOGLIENZA"</t>
  </si>
  <si>
    <t>STUDIO, REDAZIONE CONTENUTI TECNICI AVVISO DEL PROGETTO"LE CITTA' DEL LIBRO"</t>
  </si>
  <si>
    <t xml:space="preserve">INCARICO PROFESSIONALE  </t>
  </si>
  <si>
    <t xml:space="preserve">INCARICO PROFESSIONALE </t>
  </si>
  <si>
    <t>COORDINAMENTO E DOCENZA MODULO 2 E 5 PROGETTO "SCUOLA GIOVANI AMMINISTRATORI FORSAM V"</t>
  </si>
  <si>
    <t xml:space="preserve">MASSIMO MIGLIORISI </t>
  </si>
  <si>
    <t xml:space="preserve">MARIA CINQUEPALMI </t>
  </si>
  <si>
    <t xml:space="preserve">ORIANA GIACALONE </t>
  </si>
  <si>
    <t>20.01.2017-15.02.2018</t>
  </si>
  <si>
    <t>ASSISTENZA E CONSULENZA IN MATERIA DIDATTICA PEDAGOGICA PROGETTO "SCUOLA GIOVANI AMMINISTRATORI - FORSAM V E VI ED.</t>
  </si>
  <si>
    <t xml:space="preserve">ANNA MARIA POGGI </t>
  </si>
  <si>
    <t>20.01.2017-28.02.2018</t>
  </si>
  <si>
    <t>ASSISTENZA E CONSULENZA TECNICO-SPECIALISTICA MODULO I  PROGETTO "SCUOLA GIOVANI AMMINISTRATORI - FORSAM V E VI ED.</t>
  </si>
  <si>
    <t xml:space="preserve">PAOLO CELENTANI </t>
  </si>
  <si>
    <t>20.01.2017-15.2.2018</t>
  </si>
  <si>
    <t>COORDINAMENTO DELLE ATTIVITA' DIDATTICHE DEL PROGETTO "SCUOLA GIOVANI AMMINISTRATORI V E VI ED."</t>
  </si>
  <si>
    <t>30.09.2016-30.03.2017</t>
  </si>
  <si>
    <t>GIORGIA CHINE'</t>
  </si>
  <si>
    <t>27.01.2017-31.07.2017</t>
  </si>
  <si>
    <t>12,000,00</t>
  </si>
  <si>
    <t>ATTIVITA' DI ASSISETNZA E CONSULENZA SUL PROGETTO "LECITTA' DEL LIBRO"</t>
  </si>
  <si>
    <t>Dichiarazione resa il 13.12.2016</t>
  </si>
  <si>
    <t xml:space="preserve">IMPONIBILE </t>
  </si>
  <si>
    <t xml:space="preserve">DATA INIZIO DATA SCADENZA </t>
  </si>
  <si>
    <t>24.06.2016 -25.06.2016</t>
  </si>
  <si>
    <t>30.07.2016 -30.07.2016</t>
  </si>
  <si>
    <t>24.06.2016-24.06.2016</t>
  </si>
  <si>
    <t>28.06.2016 -28.06.2016</t>
  </si>
  <si>
    <t>28.06.2016-28.06.2016</t>
  </si>
  <si>
    <t>23.06.2016-23.06.2016</t>
  </si>
  <si>
    <t>12.09.2016-12.09.2016</t>
  </si>
  <si>
    <t>10.09.2016-10.09.2016</t>
  </si>
  <si>
    <t>11.09.2016-11.09.2016</t>
  </si>
  <si>
    <t>05.09.2016-05.09.2016</t>
  </si>
  <si>
    <t>15.10.2016-15.10.2016</t>
  </si>
  <si>
    <t>14.10.2016-14.10.2016</t>
  </si>
  <si>
    <t>19.11.2016 E 27.11.2016</t>
  </si>
  <si>
    <t>02.12.2016-02.12.2016</t>
  </si>
  <si>
    <t>03.12.2016-03.12.2016</t>
  </si>
  <si>
    <t>16.12.2016-16.12.2016</t>
  </si>
  <si>
    <t>17.12.2016-17.12.2016</t>
  </si>
  <si>
    <t>14.01.2017-14.01.2017</t>
  </si>
  <si>
    <t>26.01.2017-30.06.2017</t>
  </si>
  <si>
    <t xml:space="preserve">OPERA OCCASIONALE </t>
  </si>
  <si>
    <t>COORDINAMENTO E DOCENZA MODULO N. 5 DEL PROGETTO "SCUOLA GIOVANI AMMINISTRATORI - FORSAM v</t>
  </si>
  <si>
    <t xml:space="preserve">STEFANO POZZOLI </t>
  </si>
  <si>
    <t>28.01.2017-28.01.2017</t>
  </si>
  <si>
    <t xml:space="preserve">MICHELE LORUSSO </t>
  </si>
  <si>
    <t>DICHIARAZIONE PER L'ASSUNZIONE DELL'INCARICO Presso ANCI (Art. 53, c.14, d.lgs n. 165/2001)</t>
  </si>
  <si>
    <t>CONSULENTI E COLLABORATORI CONTRATTI STIPULATI SU PROGETTI DAL 23.06.2016</t>
  </si>
  <si>
    <t xml:space="preserve"> CONTRATTI CON SOCIETA' SU PROGETTI dal 23.06.2016</t>
  </si>
  <si>
    <t xml:space="preserve">ENNIO DINA </t>
  </si>
  <si>
    <t>30.06.2016-30.06.2016</t>
  </si>
  <si>
    <t xml:space="preserve">DAVIDE CURCIO </t>
  </si>
  <si>
    <t xml:space="preserve">ALESSANDRA DE SIO </t>
  </si>
  <si>
    <t>La tipologia contrattuale potrebbe anche non essere indicata per non conforndere</t>
  </si>
  <si>
    <t>Le dichiarazioni mancano quasi per tutti. Dobbiamo organizzarci in tempo per chiederle</t>
  </si>
  <si>
    <t xml:space="preserve">RICCARDO NARDUCCI </t>
  </si>
  <si>
    <t>05.07.2016-30.06.2017</t>
  </si>
  <si>
    <t>ASISTENZA TECNICA E SUPPORTO SPECIALISTICO IN MATERIA DI DIRITTO DEGLI ENTI LOCALI E    RIFORMA DELLA PA</t>
  </si>
  <si>
    <t>30.11.2016-31.01.2017</t>
  </si>
  <si>
    <t xml:space="preserve">CONTRATTO D'OPERA PER PREDISPOSIZIONE DOCUMENTALE COMUNI COLPITI DAL SISMA </t>
  </si>
  <si>
    <t>01.10.2016-31.12.2016</t>
  </si>
  <si>
    <t xml:space="preserve">CONSULENZA </t>
  </si>
  <si>
    <t>CONSULENZA SOFTWARE DYLOG</t>
  </si>
  <si>
    <t xml:space="preserve"> </t>
  </si>
  <si>
    <t>30/9/2016-30/03/2017</t>
  </si>
  <si>
    <t xml:space="preserve">Via Vicinale Murate, 14 - 80125 Napoli </t>
  </si>
  <si>
    <t>SNTMRA77S42F839W</t>
  </si>
  <si>
    <t>contratto d'opera di attività di consulenza e assistenza tecnico-specialistica sul progetto "Campania Differenzia"</t>
  </si>
  <si>
    <t xml:space="preserve">Via Foria, 130 - 80137 Napoli </t>
  </si>
  <si>
    <t>MTAFNC77L01E409X</t>
  </si>
  <si>
    <t xml:space="preserve">Via Bixio, 8 - 00185 Roma </t>
  </si>
  <si>
    <t>CRCDVD77E14L219U</t>
  </si>
  <si>
    <t>CO.CO.CO. attività di consulenza e assistenza tecnico-specialistica sul progetto "Sicurezza stradale II edizione"</t>
  </si>
  <si>
    <t>28.09.2016-30.12.2016</t>
  </si>
  <si>
    <t>Via Gennaro Cassiani, 78</t>
  </si>
  <si>
    <t>DCRNCL83P16E435M</t>
  </si>
  <si>
    <t xml:space="preserve">Via Giulia di Barolo, 7 - 10124 Torino </t>
  </si>
  <si>
    <t>DMRLRT75M09D205R</t>
  </si>
  <si>
    <t>CO.CO.CO. Attività di consulenza e assistenza tecnico-specialistica sul progetto "Scuola giovani ammistratori - V edizione"</t>
  </si>
  <si>
    <t xml:space="preserve">Via G. Santacroce, 7/G - 80129 Napoli </t>
  </si>
  <si>
    <t>BNTNRC66R29F839U</t>
  </si>
  <si>
    <t>opera occasionale per attività di membro del Comitato didattico scintifico del modulo n. 3 sul progetto "Scuola giovani amministratori - V edizione"</t>
  </si>
  <si>
    <t>18.11.2016 - 30.06.2017</t>
  </si>
  <si>
    <t xml:space="preserve">FILIPPI ELISA </t>
  </si>
  <si>
    <t xml:space="preserve">ZUCCONI MASSIMO </t>
  </si>
  <si>
    <t>INTROINI LUCA</t>
  </si>
  <si>
    <t>GIACALONE ORIANA</t>
  </si>
  <si>
    <t>PRESTA ANGELO</t>
  </si>
  <si>
    <t xml:space="preserve">SCHIAVI PAOLA </t>
  </si>
  <si>
    <t xml:space="preserve">SIBILIA ALDO </t>
  </si>
  <si>
    <t xml:space="preserve">VENDITTI ANTONIO </t>
  </si>
  <si>
    <t xml:space="preserve">CHINE' GIORGIA </t>
  </si>
  <si>
    <t xml:space="preserve">DI MOLFETTA LUANA </t>
  </si>
  <si>
    <t xml:space="preserve">PIERASANTI VALENTINA </t>
  </si>
  <si>
    <t xml:space="preserve">VENUTI MASSIMILIANO </t>
  </si>
  <si>
    <t xml:space="preserve">LUCA CERRA </t>
  </si>
  <si>
    <t xml:space="preserve">STERPA ALESSANDRO </t>
  </si>
  <si>
    <t xml:space="preserve">AMATO MARIO </t>
  </si>
  <si>
    <t xml:space="preserve">VERNEAU FABIO </t>
  </si>
  <si>
    <t xml:space="preserve">BERUCHELLO PAOLINA </t>
  </si>
  <si>
    <t xml:space="preserve">FERRETTA OLIMPIA </t>
  </si>
  <si>
    <t>SANTORO MARIA</t>
  </si>
  <si>
    <t>AMATI FRANCESCO</t>
  </si>
  <si>
    <t>CURCIO DAVIDE</t>
  </si>
  <si>
    <t xml:space="preserve">DI CARLO NICOLA </t>
  </si>
  <si>
    <t xml:space="preserve">DE MARCO ALBERTO </t>
  </si>
  <si>
    <t xml:space="preserve">BONETTI ENRICO </t>
  </si>
  <si>
    <t>3.803,18(+57,00 tassa di sogg.+440,00 no show NON SOGGETTE AD IVA)</t>
  </si>
  <si>
    <t>640,00 (+ 220,00costo ZTL Bus esente iva)</t>
  </si>
  <si>
    <t xml:space="preserve">3.686,36 (+ 217,00 tassa di sogg. esente iva) </t>
  </si>
  <si>
    <t>1.881,82 (+ 90,00 no show esente iva)</t>
  </si>
  <si>
    <t xml:space="preserve">BARBARA MASIELLO </t>
  </si>
  <si>
    <t>collaborazione editoriale e la fornitura di abbonamenti ai Comuni associati</t>
  </si>
  <si>
    <t>???</t>
  </si>
  <si>
    <t>1.119,00 trimestrali</t>
  </si>
  <si>
    <t>No, contratto risolto</t>
  </si>
  <si>
    <t>con proroga</t>
  </si>
  <si>
    <t>per anno?</t>
  </si>
  <si>
    <t>dal?</t>
  </si>
  <si>
    <t>proroga?</t>
  </si>
  <si>
    <t>mettere data scadenza</t>
  </si>
  <si>
    <t>1/01/2014 - 30/06/2018</t>
  </si>
  <si>
    <t>CONTRATTI  IN VIGORE AL 23/12/2016</t>
  </si>
  <si>
    <t>rinnovi 2017?</t>
  </si>
  <si>
    <t>nuova?</t>
  </si>
  <si>
    <t>Partita IVA</t>
  </si>
  <si>
    <t>31/12/13-31/12/2017</t>
  </si>
  <si>
    <t>27/06/08-31/12/2017</t>
  </si>
  <si>
    <t>31/12/15-31/12/17</t>
  </si>
  <si>
    <t>01/01/16-31/12/17</t>
  </si>
  <si>
    <t>31/12/13-331/12/2017</t>
  </si>
  <si>
    <t>19/03/2016 - 18/03/2018</t>
  </si>
  <si>
    <t>01/01/2016 - 31/12/2017</t>
  </si>
  <si>
    <t>01/01/2016-31/12/2017</t>
  </si>
  <si>
    <t>01/01/2016-31/03/2017</t>
  </si>
  <si>
    <t>DENOMINAZIONE</t>
  </si>
  <si>
    <t>23.000,00 € annuo</t>
  </si>
  <si>
    <t>260.100,00 € annui + interventi straordinari non quantificabili</t>
  </si>
  <si>
    <t xml:space="preserve">3.600,00 € annui +  € 0,00075 costo unitario pagine eccedenti A/4 b/n + € 0,0648 pagine eccedenti a/4 colori </t>
  </si>
  <si>
    <t xml:space="preserve">polizza </t>
  </si>
  <si>
    <t>10.350,00  annui</t>
  </si>
  <si>
    <t xml:space="preserve">17.000,00 € annui </t>
  </si>
  <si>
    <t>1.400,00 € annui</t>
  </si>
  <si>
    <t>730,00 € annui</t>
  </si>
  <si>
    <t>4.476,00 € annui</t>
  </si>
  <si>
    <t>1.109,50 € annui</t>
  </si>
  <si>
    <t>CONTRATTI  A SOCIETA' - ANCORA IN VIGORE AL 1/1/2017</t>
  </si>
  <si>
    <t>23/12/2016-31/12/2017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</si>
</sst>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,##0.00;[Red]#,##0.00"/>
    <numFmt numFmtId="166" formatCode="&quot;€&quot;\ #,##0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7" borderId="1" applyNumberFormat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3" fillId="0" borderId="0"/>
    <xf numFmtId="0" fontId="2" fillId="23" borderId="4" applyNumberFormat="0" applyFont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0">
    <xf numFmtId="0" fontId="0" fillId="0" borderId="0" xfId="0"/>
    <xf numFmtId="0" fontId="1" fillId="0" borderId="0" xfId="39" applyAlignment="1">
      <alignment vertical="center" wrapText="1"/>
    </xf>
    <xf numFmtId="0" fontId="1" fillId="0" borderId="10" xfId="39" applyBorder="1" applyAlignment="1">
      <alignment vertical="center" wrapText="1"/>
    </xf>
    <xf numFmtId="0" fontId="1" fillId="0" borderId="10" xfId="39" applyBorder="1" applyAlignment="1">
      <alignment horizontal="center" vertical="center" wrapText="1"/>
    </xf>
    <xf numFmtId="0" fontId="2" fillId="0" borderId="10" xfId="39" applyFont="1" applyBorder="1" applyAlignment="1">
      <alignment horizontal="center" vertical="center" wrapText="1"/>
    </xf>
    <xf numFmtId="0" fontId="2" fillId="0" borderId="10" xfId="39" applyFont="1" applyFill="1" applyBorder="1" applyAlignment="1">
      <alignment vertical="center" wrapText="1"/>
    </xf>
    <xf numFmtId="0" fontId="2" fillId="0" borderId="10" xfId="39" applyFont="1" applyFill="1" applyBorder="1" applyAlignment="1">
      <alignment horizontal="center" vertical="center" wrapText="1"/>
    </xf>
    <xf numFmtId="0" fontId="1" fillId="0" borderId="0" xfId="39" applyFill="1" applyAlignment="1">
      <alignment vertical="center" wrapText="1"/>
    </xf>
    <xf numFmtId="0" fontId="1" fillId="0" borderId="10" xfId="39" applyFill="1" applyBorder="1" applyAlignment="1">
      <alignment vertical="center" wrapText="1"/>
    </xf>
    <xf numFmtId="0" fontId="1" fillId="25" borderId="10" xfId="39" applyFill="1" applyBorder="1" applyAlignment="1">
      <alignment horizontal="center" vertical="center" wrapText="1"/>
    </xf>
    <xf numFmtId="0" fontId="1" fillId="25" borderId="10" xfId="39" applyFill="1" applyBorder="1" applyAlignment="1">
      <alignment vertical="center" wrapText="1"/>
    </xf>
    <xf numFmtId="0" fontId="2" fillId="25" borderId="10" xfId="39" applyFont="1" applyFill="1" applyBorder="1" applyAlignment="1">
      <alignment horizontal="center" vertical="center" wrapText="1"/>
    </xf>
    <xf numFmtId="43" fontId="1" fillId="0" borderId="10" xfId="34" applyFont="1" applyBorder="1" applyAlignment="1">
      <alignment horizontal="center" vertical="center" wrapText="1"/>
    </xf>
    <xf numFmtId="43" fontId="2" fillId="0" borderId="10" xfId="34" applyFont="1" applyFill="1" applyBorder="1" applyAlignment="1">
      <alignment horizontal="center" vertical="center" wrapText="1"/>
    </xf>
    <xf numFmtId="43" fontId="1" fillId="0" borderId="11" xfId="34" applyFont="1" applyBorder="1" applyAlignment="1">
      <alignment vertical="center" wrapText="1"/>
    </xf>
    <xf numFmtId="43" fontId="2" fillId="0" borderId="10" xfId="34" applyFont="1" applyBorder="1" applyAlignment="1">
      <alignment horizontal="center" vertical="center" wrapText="1"/>
    </xf>
    <xf numFmtId="43" fontId="1" fillId="0" borderId="12" xfId="34" applyFont="1" applyBorder="1" applyAlignment="1">
      <alignment horizontal="center" vertical="center" wrapText="1"/>
    </xf>
    <xf numFmtId="43" fontId="2" fillId="0" borderId="12" xfId="34" applyFont="1" applyBorder="1" applyAlignment="1">
      <alignment horizontal="center" vertical="center" wrapText="1"/>
    </xf>
    <xf numFmtId="43" fontId="2" fillId="0" borderId="12" xfId="34" applyFont="1" applyFill="1" applyBorder="1" applyAlignment="1">
      <alignment horizontal="center" vertical="center" wrapText="1"/>
    </xf>
    <xf numFmtId="43" fontId="2" fillId="25" borderId="12" xfId="34" applyFont="1" applyFill="1" applyBorder="1" applyAlignment="1">
      <alignment horizontal="center" vertical="center" wrapText="1"/>
    </xf>
    <xf numFmtId="0" fontId="30" fillId="0" borderId="10" xfId="39" applyFont="1" applyBorder="1" applyAlignment="1">
      <alignment horizontal="center" vertical="center" wrapText="1"/>
    </xf>
    <xf numFmtId="43" fontId="1" fillId="0" borderId="10" xfId="39" applyNumberFormat="1" applyBorder="1"/>
    <xf numFmtId="14" fontId="2" fillId="0" borderId="10" xfId="39" applyNumberFormat="1" applyFont="1" applyBorder="1" applyAlignment="1">
      <alignment horizontal="center" vertical="center" wrapText="1"/>
    </xf>
    <xf numFmtId="43" fontId="2" fillId="0" borderId="12" xfId="34" applyFont="1" applyBorder="1" applyAlignment="1">
      <alignment vertical="center" wrapText="1"/>
    </xf>
    <xf numFmtId="43" fontId="2" fillId="0" borderId="10" xfId="39" applyNumberFormat="1" applyFont="1" applyBorder="1"/>
    <xf numFmtId="43" fontId="30" fillId="26" borderId="11" xfId="34" applyFont="1" applyFill="1" applyBorder="1" applyAlignment="1">
      <alignment horizontal="center" vertical="center" wrapText="1"/>
    </xf>
    <xf numFmtId="49" fontId="2" fillId="25" borderId="10" xfId="39" applyNumberFormat="1" applyFont="1" applyFill="1" applyBorder="1" applyAlignment="1">
      <alignment horizontal="center" vertical="center" wrapText="1"/>
    </xf>
    <xf numFmtId="43" fontId="2" fillId="0" borderId="13" xfId="34" applyFont="1" applyFill="1" applyBorder="1" applyAlignment="1">
      <alignment horizontal="center" vertical="center" wrapText="1"/>
    </xf>
    <xf numFmtId="41" fontId="2" fillId="0" borderId="13" xfId="34" applyNumberFormat="1" applyFont="1" applyFill="1" applyBorder="1" applyAlignment="1">
      <alignment horizontal="center" vertical="center" wrapText="1"/>
    </xf>
    <xf numFmtId="43" fontId="2" fillId="25" borderId="13" xfId="34" applyFont="1" applyFill="1" applyBorder="1" applyAlignment="1">
      <alignment horizontal="center" vertical="center" wrapText="1"/>
    </xf>
    <xf numFmtId="43" fontId="2" fillId="25" borderId="12" xfId="34" applyFont="1" applyFill="1" applyBorder="1" applyAlignment="1">
      <alignment vertical="center" wrapText="1"/>
    </xf>
    <xf numFmtId="0" fontId="30" fillId="25" borderId="10" xfId="39" applyFont="1" applyFill="1" applyBorder="1" applyAlignment="1">
      <alignment horizontal="center" vertical="center" wrapText="1"/>
    </xf>
    <xf numFmtId="43" fontId="2" fillId="25" borderId="11" xfId="34" applyFont="1" applyFill="1" applyBorder="1" applyAlignment="1">
      <alignment horizontal="center" vertical="center" wrapText="1"/>
    </xf>
    <xf numFmtId="0" fontId="1" fillId="0" borderId="10" xfId="39" applyFill="1" applyBorder="1" applyAlignment="1">
      <alignment horizontal="right" vertical="center" wrapText="1"/>
    </xf>
    <xf numFmtId="43" fontId="2" fillId="0" borderId="10" xfId="39" applyNumberFormat="1" applyFont="1" applyBorder="1" applyAlignment="1">
      <alignment vertical="center"/>
    </xf>
    <xf numFmtId="43" fontId="2" fillId="0" borderId="14" xfId="34" applyFont="1" applyFill="1" applyBorder="1" applyAlignment="1">
      <alignment horizontal="center" vertical="center" wrapText="1"/>
    </xf>
    <xf numFmtId="14" fontId="2" fillId="0" borderId="13" xfId="34" applyNumberFormat="1" applyFont="1" applyFill="1" applyBorder="1" applyAlignment="1">
      <alignment horizontal="center" vertical="center" wrapText="1"/>
    </xf>
    <xf numFmtId="43" fontId="2" fillId="25" borderId="12" xfId="34" applyFont="1" applyFill="1" applyBorder="1" applyAlignment="1">
      <alignment horizontal="right" vertical="center" wrapText="1"/>
    </xf>
    <xf numFmtId="43" fontId="2" fillId="0" borderId="10" xfId="39" applyNumberFormat="1" applyFont="1" applyBorder="1" applyAlignment="1">
      <alignment vertical="center" wrapText="1"/>
    </xf>
    <xf numFmtId="43" fontId="2" fillId="0" borderId="12" xfId="34" applyFont="1" applyBorder="1" applyAlignment="1">
      <alignment horizontal="right" vertical="center" wrapText="1"/>
    </xf>
    <xf numFmtId="43" fontId="2" fillId="0" borderId="14" xfId="34" applyFont="1" applyFill="1" applyBorder="1" applyAlignment="1">
      <alignment horizontal="left" vertical="center" wrapText="1"/>
    </xf>
    <xf numFmtId="43" fontId="2" fillId="0" borderId="10" xfId="39" applyNumberFormat="1" applyFont="1" applyBorder="1" applyAlignment="1">
      <alignment horizontal="left"/>
    </xf>
    <xf numFmtId="43" fontId="1" fillId="0" borderId="10" xfId="39" applyNumberFormat="1" applyBorder="1" applyAlignment="1">
      <alignment horizontal="left" vertical="center"/>
    </xf>
    <xf numFmtId="0" fontId="1" fillId="0" borderId="10" xfId="39" applyFill="1" applyBorder="1" applyAlignment="1">
      <alignment horizontal="center" vertical="center" wrapText="1"/>
    </xf>
    <xf numFmtId="43" fontId="1" fillId="0" borderId="10" xfId="39" applyNumberFormat="1" applyBorder="1" applyAlignment="1">
      <alignment vertical="center"/>
    </xf>
    <xf numFmtId="43" fontId="2" fillId="0" borderId="10" xfId="39" applyNumberFormat="1" applyFont="1" applyBorder="1" applyAlignment="1">
      <alignment horizontal="left" vertical="center"/>
    </xf>
    <xf numFmtId="43" fontId="2" fillId="0" borderId="11" xfId="34" applyFont="1" applyBorder="1" applyAlignment="1">
      <alignment horizontal="right" vertical="center" wrapText="1"/>
    </xf>
    <xf numFmtId="43" fontId="2" fillId="0" borderId="10" xfId="39" applyNumberFormat="1" applyFont="1" applyBorder="1" applyAlignment="1"/>
    <xf numFmtId="43" fontId="2" fillId="25" borderId="11" xfId="34" applyFont="1" applyFill="1" applyBorder="1" applyAlignment="1">
      <alignment horizontal="left" vertical="center" wrapText="1"/>
    </xf>
    <xf numFmtId="43" fontId="2" fillId="25" borderId="12" xfId="34" applyFont="1" applyFill="1" applyBorder="1" applyAlignment="1">
      <alignment horizontal="left" vertical="center" wrapText="1"/>
    </xf>
    <xf numFmtId="43" fontId="2" fillId="0" borderId="12" xfId="34" applyFont="1" applyBorder="1" applyAlignment="1">
      <alignment horizontal="left" vertical="center" wrapText="1"/>
    </xf>
    <xf numFmtId="43" fontId="2" fillId="0" borderId="10" xfId="39" applyNumberFormat="1" applyFont="1" applyBorder="1" applyAlignment="1">
      <alignment horizontal="left" vertical="center" wrapText="1"/>
    </xf>
    <xf numFmtId="43" fontId="1" fillId="0" borderId="11" xfId="34" applyFont="1" applyBorder="1" applyAlignment="1">
      <alignment horizontal="right" vertical="center" wrapText="1"/>
    </xf>
    <xf numFmtId="43" fontId="2" fillId="25" borderId="11" xfId="34" applyFont="1" applyFill="1" applyBorder="1" applyAlignment="1">
      <alignment horizontal="right" vertical="center" wrapText="1"/>
    </xf>
    <xf numFmtId="43" fontId="1" fillId="0" borderId="12" xfId="34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" fillId="27" borderId="10" xfId="39" applyFont="1" applyFill="1" applyBorder="1" applyAlignment="1">
      <alignment horizontal="center" vertical="center" wrapText="1"/>
    </xf>
    <xf numFmtId="14" fontId="2" fillId="27" borderId="10" xfId="39" applyNumberFormat="1" applyFont="1" applyFill="1" applyBorder="1" applyAlignment="1">
      <alignment horizontal="center" vertical="center" wrapText="1"/>
    </xf>
    <xf numFmtId="43" fontId="2" fillId="27" borderId="11" xfId="34" applyFont="1" applyFill="1" applyBorder="1" applyAlignment="1">
      <alignment horizontal="right" vertical="center" wrapText="1"/>
    </xf>
    <xf numFmtId="43" fontId="2" fillId="27" borderId="10" xfId="39" applyNumberFormat="1" applyFont="1" applyFill="1" applyBorder="1" applyAlignment="1">
      <alignment horizontal="left" vertical="center"/>
    </xf>
    <xf numFmtId="43" fontId="1" fillId="27" borderId="12" xfId="34" applyFont="1" applyFill="1" applyBorder="1" applyAlignment="1">
      <alignment horizontal="right" vertical="center" wrapText="1"/>
    </xf>
    <xf numFmtId="0" fontId="1" fillId="27" borderId="0" xfId="39" applyFill="1" applyAlignment="1">
      <alignment vertical="center" wrapText="1"/>
    </xf>
    <xf numFmtId="0" fontId="0" fillId="27" borderId="0" xfId="0" applyFill="1"/>
    <xf numFmtId="43" fontId="1" fillId="27" borderId="11" xfId="34" applyFont="1" applyFill="1" applyBorder="1" applyAlignment="1">
      <alignment vertical="center" wrapText="1"/>
    </xf>
    <xf numFmtId="43" fontId="2" fillId="27" borderId="10" xfId="39" applyNumberFormat="1" applyFont="1" applyFill="1" applyBorder="1" applyAlignment="1">
      <alignment vertical="center"/>
    </xf>
    <xf numFmtId="0" fontId="1" fillId="27" borderId="10" xfId="39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3" fontId="29" fillId="0" borderId="0" xfId="31" applyFont="1" applyAlignment="1">
      <alignment vertical="center" wrapText="1"/>
    </xf>
    <xf numFmtId="0" fontId="3" fillId="28" borderId="10" xfId="0" applyFont="1" applyFill="1" applyBorder="1" applyAlignment="1">
      <alignment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3" fontId="3" fillId="0" borderId="10" xfId="31" applyFont="1" applyBorder="1" applyAlignment="1">
      <alignment vertical="center" wrapText="1"/>
    </xf>
    <xf numFmtId="43" fontId="3" fillId="0" borderId="15" xfId="3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3" fontId="1" fillId="0" borderId="10" xfId="31" applyFont="1" applyFill="1" applyBorder="1" applyAlignment="1">
      <alignment vertical="center" wrapText="1"/>
    </xf>
    <xf numFmtId="43" fontId="1" fillId="0" borderId="15" xfId="3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3" fontId="3" fillId="0" borderId="15" xfId="31" applyFont="1" applyFill="1" applyBorder="1" applyAlignment="1">
      <alignment vertical="center" wrapText="1"/>
    </xf>
    <xf numFmtId="43" fontId="3" fillId="0" borderId="10" xfId="31" applyFont="1" applyFill="1" applyBorder="1" applyAlignment="1">
      <alignment vertical="center" wrapText="1"/>
    </xf>
    <xf numFmtId="0" fontId="3" fillId="29" borderId="10" xfId="0" applyFont="1" applyFill="1" applyBorder="1"/>
    <xf numFmtId="0" fontId="1" fillId="29" borderId="10" xfId="0" applyFont="1" applyFill="1" applyBorder="1"/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43" fontId="1" fillId="0" borderId="10" xfId="31" applyFont="1" applyBorder="1"/>
    <xf numFmtId="4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/>
    <xf numFmtId="0" fontId="0" fillId="0" borderId="0" xfId="0" applyFill="1" applyAlignment="1">
      <alignment vertical="center" wrapText="1"/>
    </xf>
    <xf numFmtId="43" fontId="29" fillId="0" borderId="0" xfId="31" applyFont="1" applyFill="1" applyAlignment="1">
      <alignment vertical="center" wrapText="1"/>
    </xf>
    <xf numFmtId="43" fontId="29" fillId="0" borderId="15" xfId="31" applyFont="1" applyFill="1" applyBorder="1" applyAlignment="1">
      <alignment vertical="center" wrapText="1"/>
    </xf>
    <xf numFmtId="43" fontId="23" fillId="29" borderId="10" xfId="31" applyFont="1" applyFill="1" applyBorder="1" applyAlignment="1">
      <alignment vertical="center" wrapText="1"/>
    </xf>
    <xf numFmtId="43" fontId="1" fillId="0" borderId="10" xfId="31" applyFont="1" applyBorder="1" applyAlignment="1">
      <alignment vertical="center" wrapText="1"/>
    </xf>
    <xf numFmtId="43" fontId="1" fillId="0" borderId="15" xfId="31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43" fontId="29" fillId="0" borderId="10" xfId="31" applyFont="1" applyFill="1" applyBorder="1" applyAlignment="1">
      <alignment vertical="center" wrapText="1"/>
    </xf>
    <xf numFmtId="0" fontId="3" fillId="0" borderId="10" xfId="0" applyFont="1" applyBorder="1"/>
    <xf numFmtId="0" fontId="1" fillId="0" borderId="10" xfId="0" applyFont="1" applyBorder="1"/>
    <xf numFmtId="0" fontId="3" fillId="27" borderId="10" xfId="0" applyFont="1" applyFill="1" applyBorder="1" applyAlignment="1">
      <alignment vertical="center" wrapText="1"/>
    </xf>
    <xf numFmtId="0" fontId="1" fillId="27" borderId="10" xfId="0" applyFont="1" applyFill="1" applyBorder="1" applyAlignment="1">
      <alignment vertical="center" wrapText="1"/>
    </xf>
    <xf numFmtId="0" fontId="1" fillId="27" borderId="10" xfId="0" applyFont="1" applyFill="1" applyBorder="1" applyAlignment="1">
      <alignment horizontal="center" vertical="center" wrapText="1"/>
    </xf>
    <xf numFmtId="4" fontId="1" fillId="27" borderId="10" xfId="0" applyNumberFormat="1" applyFont="1" applyFill="1" applyBorder="1" applyAlignment="1">
      <alignment vertical="center" wrapText="1"/>
    </xf>
    <xf numFmtId="4" fontId="1" fillId="27" borderId="10" xfId="0" applyNumberFormat="1" applyFont="1" applyFill="1" applyBorder="1" applyAlignment="1">
      <alignment horizontal="right" vertical="center" wrapText="1"/>
    </xf>
    <xf numFmtId="0" fontId="3" fillId="27" borderId="0" xfId="0" applyFont="1" applyFill="1" applyAlignment="1">
      <alignment vertical="center" wrapText="1"/>
    </xf>
    <xf numFmtId="43" fontId="1" fillId="27" borderId="10" xfId="31" applyFont="1" applyFill="1" applyBorder="1" applyAlignment="1">
      <alignment vertical="center" wrapText="1"/>
    </xf>
    <xf numFmtId="0" fontId="1" fillId="27" borderId="0" xfId="0" applyFont="1" applyFill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43" fontId="29" fillId="0" borderId="10" xfId="31" applyFont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8" borderId="10" xfId="0" applyFill="1" applyBorder="1" applyAlignment="1">
      <alignment horizontal="center" vertical="center" wrapText="1"/>
    </xf>
    <xf numFmtId="4" fontId="0" fillId="28" borderId="10" xfId="0" applyNumberFormat="1" applyFill="1" applyBorder="1" applyAlignment="1">
      <alignment vertical="center" wrapText="1"/>
    </xf>
    <xf numFmtId="4" fontId="0" fillId="28" borderId="10" xfId="0" applyNumberFormat="1" applyFill="1" applyBorder="1" applyAlignment="1">
      <alignment horizontal="right" vertical="center" wrapText="1"/>
    </xf>
    <xf numFmtId="0" fontId="0" fillId="28" borderId="0" xfId="0" applyFill="1" applyAlignment="1">
      <alignment vertical="center" wrapText="1"/>
    </xf>
    <xf numFmtId="43" fontId="23" fillId="28" borderId="10" xfId="3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27" borderId="0" xfId="0" applyFill="1" applyBorder="1" applyAlignment="1">
      <alignment vertical="center" wrapText="1"/>
    </xf>
    <xf numFmtId="14" fontId="0" fillId="27" borderId="0" xfId="0" applyNumberFormat="1" applyFill="1" applyBorder="1" applyAlignment="1">
      <alignment horizontal="center" vertical="center" wrapText="1"/>
    </xf>
    <xf numFmtId="4" fontId="0" fillId="27" borderId="0" xfId="0" applyNumberFormat="1" applyFill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vertical="center" wrapText="1"/>
    </xf>
    <xf numFmtId="49" fontId="3" fillId="29" borderId="10" xfId="0" applyNumberFormat="1" applyFont="1" applyFill="1" applyBorder="1"/>
    <xf numFmtId="49" fontId="1" fillId="29" borderId="10" xfId="0" applyNumberFormat="1" applyFont="1" applyFill="1" applyBorder="1"/>
    <xf numFmtId="49" fontId="1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3" fontId="29" fillId="0" borderId="10" xfId="3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4" fontId="0" fillId="24" borderId="0" xfId="0" applyNumberFormat="1" applyFill="1" applyAlignment="1">
      <alignment vertical="center" wrapText="1"/>
    </xf>
    <xf numFmtId="0" fontId="0" fillId="24" borderId="0" xfId="0" applyFill="1" applyAlignment="1">
      <alignment horizontal="center" vertical="center" wrapText="1"/>
    </xf>
    <xf numFmtId="4" fontId="0" fillId="24" borderId="0" xfId="0" applyNumberFormat="1" applyFill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27" borderId="10" xfId="0" applyFill="1" applyBorder="1" applyAlignment="1">
      <alignment vertical="center" wrapText="1"/>
    </xf>
    <xf numFmtId="14" fontId="0" fillId="27" borderId="10" xfId="0" applyNumberFormat="1" applyFill="1" applyBorder="1" applyAlignment="1">
      <alignment horizontal="right" vertical="center" wrapText="1"/>
    </xf>
    <xf numFmtId="4" fontId="0" fillId="27" borderId="0" xfId="0" applyNumberFormat="1" applyFill="1" applyAlignment="1">
      <alignment vertical="center" wrapText="1"/>
    </xf>
    <xf numFmtId="49" fontId="31" fillId="0" borderId="10" xfId="0" applyNumberFormat="1" applyFont="1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14" xfId="0" applyNumberFormat="1" applyFill="1" applyBorder="1"/>
    <xf numFmtId="43" fontId="29" fillId="0" borderId="14" xfId="31" applyFont="1" applyFill="1" applyBorder="1" applyAlignment="1">
      <alignment vertical="center" wrapText="1"/>
    </xf>
    <xf numFmtId="14" fontId="0" fillId="27" borderId="0" xfId="0" applyNumberForma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3" fontId="1" fillId="27" borderId="0" xfId="31" applyFont="1" applyFill="1" applyAlignment="1">
      <alignment vertical="center" wrapText="1"/>
    </xf>
    <xf numFmtId="43" fontId="3" fillId="0" borderId="0" xfId="31" applyFont="1" applyAlignment="1">
      <alignment vertical="center" wrapText="1"/>
    </xf>
    <xf numFmtId="43" fontId="0" fillId="29" borderId="0" xfId="0" applyNumberFormat="1" applyFill="1" applyAlignment="1">
      <alignment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" fillId="25" borderId="10" xfId="0" applyFont="1" applyFill="1" applyBorder="1" applyAlignment="1">
      <alignment vertical="center" wrapText="1"/>
    </xf>
    <xf numFmtId="49" fontId="1" fillId="25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28" borderId="0" xfId="0" applyFont="1" applyFill="1" applyAlignment="1">
      <alignment vertical="center" wrapText="1"/>
    </xf>
    <xf numFmtId="0" fontId="0" fillId="28" borderId="0" xfId="0" applyFill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0" fillId="27" borderId="0" xfId="0" applyNumberFormat="1" applyFill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27" borderId="10" xfId="0" applyNumberForma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right" vertical="center" wrapText="1"/>
    </xf>
    <xf numFmtId="0" fontId="3" fillId="0" borderId="10" xfId="0" applyFont="1" applyFill="1" applyBorder="1"/>
    <xf numFmtId="0" fontId="0" fillId="0" borderId="10" xfId="0" applyFill="1" applyBorder="1"/>
    <xf numFmtId="0" fontId="1" fillId="0" borderId="10" xfId="0" applyFont="1" applyBorder="1" applyAlignment="1">
      <alignment wrapText="1"/>
    </xf>
    <xf numFmtId="0" fontId="0" fillId="0" borderId="10" xfId="0" applyBorder="1"/>
    <xf numFmtId="4" fontId="0" fillId="0" borderId="10" xfId="0" applyNumberFormat="1" applyBorder="1"/>
    <xf numFmtId="0" fontId="0" fillId="0" borderId="10" xfId="0" applyFill="1" applyBorder="1" applyAlignment="1">
      <alignment wrapText="1"/>
    </xf>
    <xf numFmtId="43" fontId="23" fillId="0" borderId="0" xfId="31" applyFont="1" applyFill="1" applyAlignment="1">
      <alignment vertical="center" wrapText="1"/>
    </xf>
    <xf numFmtId="0" fontId="3" fillId="27" borderId="10" xfId="0" applyFont="1" applyFill="1" applyBorder="1"/>
    <xf numFmtId="0" fontId="1" fillId="27" borderId="10" xfId="0" applyFont="1" applyFill="1" applyBorder="1" applyAlignment="1">
      <alignment wrapText="1"/>
    </xf>
    <xf numFmtId="0" fontId="0" fillId="27" borderId="10" xfId="0" applyFill="1" applyBorder="1"/>
    <xf numFmtId="4" fontId="0" fillId="27" borderId="10" xfId="0" applyNumberFormat="1" applyFill="1" applyBorder="1" applyAlignment="1">
      <alignment horizontal="right"/>
    </xf>
    <xf numFmtId="0" fontId="0" fillId="27" borderId="0" xfId="0" applyFill="1" applyAlignment="1">
      <alignment horizontal="center" vertical="center" wrapText="1"/>
    </xf>
    <xf numFmtId="43" fontId="23" fillId="27" borderId="0" xfId="31" applyFont="1" applyFill="1" applyAlignment="1">
      <alignment vertical="center" wrapText="1"/>
    </xf>
    <xf numFmtId="4" fontId="0" fillId="0" borderId="10" xfId="0" applyNumberFormat="1" applyBorder="1" applyAlignment="1">
      <alignment horizontal="right"/>
    </xf>
    <xf numFmtId="0" fontId="3" fillId="30" borderId="10" xfId="39" applyFont="1" applyFill="1" applyBorder="1" applyAlignment="1">
      <alignment horizontal="center" vertical="center" wrapText="1"/>
    </xf>
    <xf numFmtId="43" fontId="3" fillId="30" borderId="10" xfId="34" applyFont="1" applyFill="1" applyBorder="1" applyAlignment="1">
      <alignment horizontal="center" vertical="center" wrapText="1"/>
    </xf>
    <xf numFmtId="0" fontId="3" fillId="30" borderId="10" xfId="34" applyNumberFormat="1" applyFont="1" applyFill="1" applyBorder="1" applyAlignment="1">
      <alignment horizontal="center" vertical="center" wrapText="1"/>
    </xf>
    <xf numFmtId="0" fontId="3" fillId="30" borderId="10" xfId="39" applyFont="1" applyFill="1" applyBorder="1" applyAlignment="1">
      <alignment horizontal="right" vertical="center" wrapText="1"/>
    </xf>
    <xf numFmtId="0" fontId="0" fillId="30" borderId="0" xfId="0" applyFill="1"/>
    <xf numFmtId="0" fontId="0" fillId="29" borderId="0" xfId="0" applyFill="1"/>
    <xf numFmtId="43" fontId="1" fillId="25" borderId="12" xfId="34" applyFont="1" applyFill="1" applyBorder="1" applyAlignment="1">
      <alignment horizontal="center" vertical="center" wrapText="1"/>
    </xf>
    <xf numFmtId="0" fontId="1" fillId="25" borderId="0" xfId="39" applyFill="1" applyAlignment="1">
      <alignment vertical="center" wrapText="1"/>
    </xf>
    <xf numFmtId="0" fontId="0" fillId="0" borderId="0" xfId="0" applyAlignment="1">
      <alignment horizontal="left"/>
    </xf>
    <xf numFmtId="0" fontId="23" fillId="0" borderId="10" xfId="40" applyFill="1" applyBorder="1" applyAlignment="1">
      <alignment horizontal="left" vertical="center" wrapText="1"/>
    </xf>
    <xf numFmtId="0" fontId="1" fillId="0" borderId="10" xfId="40" applyFont="1" applyFill="1" applyBorder="1" applyAlignment="1">
      <alignment horizontal="left" vertical="center" wrapText="1"/>
    </xf>
    <xf numFmtId="14" fontId="0" fillId="0" borderId="0" xfId="0" applyNumberFormat="1"/>
    <xf numFmtId="0" fontId="4" fillId="31" borderId="0" xfId="40" applyFont="1" applyFill="1" applyBorder="1" applyAlignment="1">
      <alignment horizontal="center" vertical="center"/>
    </xf>
    <xf numFmtId="0" fontId="4" fillId="31" borderId="16" xfId="40" applyFont="1" applyFill="1" applyBorder="1" applyAlignment="1">
      <alignment horizontal="center" vertical="center"/>
    </xf>
    <xf numFmtId="0" fontId="23" fillId="0" borderId="0" xfId="40" applyAlignment="1">
      <alignment vertical="center" wrapText="1"/>
    </xf>
    <xf numFmtId="0" fontId="23" fillId="0" borderId="10" xfId="40" applyBorder="1" applyAlignment="1">
      <alignment vertical="center" wrapText="1"/>
    </xf>
    <xf numFmtId="0" fontId="1" fillId="0" borderId="10" xfId="40" applyFont="1" applyBorder="1" applyAlignment="1">
      <alignment horizontal="center" vertical="center" wrapText="1"/>
    </xf>
    <xf numFmtId="0" fontId="3" fillId="0" borderId="0" xfId="40" applyFont="1" applyAlignment="1">
      <alignment horizontal="center" vertical="center" wrapText="1"/>
    </xf>
    <xf numFmtId="0" fontId="1" fillId="25" borderId="10" xfId="40" applyFont="1" applyFill="1" applyBorder="1" applyAlignment="1">
      <alignment vertical="center" wrapText="1"/>
    </xf>
    <xf numFmtId="0" fontId="1" fillId="25" borderId="10" xfId="40" applyFont="1" applyFill="1" applyBorder="1" applyAlignment="1">
      <alignment horizontal="center" vertical="center" wrapText="1"/>
    </xf>
    <xf numFmtId="43" fontId="23" fillId="0" borderId="10" xfId="35" applyFont="1" applyBorder="1" applyAlignment="1">
      <alignment horizontal="center" vertical="center" wrapText="1"/>
    </xf>
    <xf numFmtId="43" fontId="23" fillId="0" borderId="10" xfId="35" applyFont="1" applyFill="1" applyBorder="1" applyAlignment="1">
      <alignment horizontal="center" vertical="center" wrapText="1"/>
    </xf>
    <xf numFmtId="43" fontId="23" fillId="0" borderId="11" xfId="35" applyFont="1" applyBorder="1" applyAlignment="1">
      <alignment vertical="center" wrapText="1"/>
    </xf>
    <xf numFmtId="43" fontId="23" fillId="0" borderId="13" xfId="35" applyFont="1" applyFill="1" applyBorder="1" applyAlignment="1">
      <alignment horizontal="center" vertical="center" wrapText="1"/>
    </xf>
    <xf numFmtId="14" fontId="1" fillId="25" borderId="10" xfId="40" applyNumberFormat="1" applyFont="1" applyFill="1" applyBorder="1" applyAlignment="1">
      <alignment horizontal="center" vertical="center" wrapText="1"/>
    </xf>
    <xf numFmtId="43" fontId="23" fillId="0" borderId="10" xfId="40" applyNumberFormat="1" applyBorder="1"/>
    <xf numFmtId="14" fontId="3" fillId="25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center" vertical="center" wrapText="1"/>
    </xf>
    <xf numFmtId="0" fontId="1" fillId="25" borderId="10" xfId="40" applyFont="1" applyFill="1" applyBorder="1" applyAlignment="1">
      <alignment horizontal="left" vertical="center" wrapText="1"/>
    </xf>
    <xf numFmtId="43" fontId="23" fillId="0" borderId="10" xfId="40" applyNumberFormat="1" applyBorder="1" applyAlignment="1">
      <alignment vertical="center"/>
    </xf>
    <xf numFmtId="0" fontId="23" fillId="0" borderId="10" xfId="40" applyBorder="1" applyAlignment="1">
      <alignment vertical="center"/>
    </xf>
    <xf numFmtId="0" fontId="23" fillId="0" borderId="0" xfId="40" applyBorder="1" applyAlignment="1">
      <alignment vertical="center"/>
    </xf>
    <xf numFmtId="0" fontId="23" fillId="25" borderId="10" xfId="40" applyFill="1" applyBorder="1" applyAlignment="1">
      <alignment vertical="center"/>
    </xf>
    <xf numFmtId="43" fontId="23" fillId="25" borderId="10" xfId="40" applyNumberFormat="1" applyFill="1" applyBorder="1"/>
    <xf numFmtId="0" fontId="23" fillId="25" borderId="0" xfId="40" applyFill="1" applyBorder="1" applyAlignment="1">
      <alignment vertical="center"/>
    </xf>
    <xf numFmtId="43" fontId="23" fillId="25" borderId="10" xfId="40" applyNumberFormat="1" applyFill="1" applyBorder="1" applyAlignment="1">
      <alignment horizontal="center" vertical="center"/>
    </xf>
    <xf numFmtId="43" fontId="1" fillId="0" borderId="10" xfId="40" applyNumberFormat="1" applyFont="1" applyBorder="1" applyAlignment="1">
      <alignment vertical="center"/>
    </xf>
    <xf numFmtId="0" fontId="3" fillId="0" borderId="0" xfId="40" applyFont="1" applyBorder="1" applyAlignment="1">
      <alignment horizontal="center" vertical="center" wrapText="1"/>
    </xf>
    <xf numFmtId="43" fontId="23" fillId="0" borderId="11" xfId="40" applyNumberFormat="1" applyBorder="1" applyAlignment="1">
      <alignment vertical="center"/>
    </xf>
    <xf numFmtId="43" fontId="1" fillId="0" borderId="15" xfId="40" applyNumberFormat="1" applyFont="1" applyBorder="1" applyAlignment="1">
      <alignment vertical="center"/>
    </xf>
    <xf numFmtId="43" fontId="1" fillId="0" borderId="10" xfId="40" applyNumberFormat="1" applyFont="1" applyBorder="1" applyAlignment="1">
      <alignment vertical="center" wrapText="1"/>
    </xf>
    <xf numFmtId="0" fontId="32" fillId="0" borderId="0" xfId="0" applyFont="1" applyAlignment="1">
      <alignment wrapText="1"/>
    </xf>
    <xf numFmtId="43" fontId="23" fillId="0" borderId="10" xfId="40" applyNumberFormat="1" applyBorder="1" applyAlignment="1">
      <alignment vertical="center" wrapText="1"/>
    </xf>
    <xf numFmtId="0" fontId="0" fillId="29" borderId="0" xfId="0" applyFill="1" applyAlignment="1">
      <alignment horizontal="center" vertical="center" wrapText="1"/>
    </xf>
    <xf numFmtId="43" fontId="1" fillId="27" borderId="10" xfId="40" applyNumberFormat="1" applyFont="1" applyFill="1" applyBorder="1" applyAlignment="1">
      <alignment vertical="center"/>
    </xf>
    <xf numFmtId="43" fontId="23" fillId="27" borderId="10" xfId="40" applyNumberFormat="1" applyFill="1" applyBorder="1" applyAlignment="1">
      <alignment vertical="center"/>
    </xf>
    <xf numFmtId="0" fontId="23" fillId="27" borderId="10" xfId="40" applyFill="1" applyBorder="1" applyAlignment="1">
      <alignment horizontal="left" vertical="center" wrapText="1"/>
    </xf>
    <xf numFmtId="0" fontId="23" fillId="29" borderId="10" xfId="40" applyFill="1" applyBorder="1" applyAlignment="1">
      <alignment horizontal="left" vertical="center" wrapText="1"/>
    </xf>
    <xf numFmtId="43" fontId="23" fillId="29" borderId="0" xfId="40" applyNumberFormat="1" applyFill="1" applyBorder="1" applyAlignment="1">
      <alignment vertical="center"/>
    </xf>
    <xf numFmtId="0" fontId="23" fillId="29" borderId="10" xfId="40" applyFill="1" applyBorder="1" applyAlignment="1">
      <alignment vertical="center"/>
    </xf>
    <xf numFmtId="43" fontId="23" fillId="29" borderId="10" xfId="40" applyNumberFormat="1" applyFill="1" applyBorder="1" applyAlignment="1">
      <alignment vertical="center"/>
    </xf>
    <xf numFmtId="43" fontId="23" fillId="29" borderId="15" xfId="40" applyNumberFormat="1" applyFill="1" applyBorder="1" applyAlignment="1">
      <alignment vertical="center"/>
    </xf>
    <xf numFmtId="0" fontId="3" fillId="30" borderId="10" xfId="40" applyFont="1" applyFill="1" applyBorder="1" applyAlignment="1">
      <alignment horizontal="left" vertical="center" wrapText="1"/>
    </xf>
    <xf numFmtId="0" fontId="3" fillId="30" borderId="10" xfId="40" applyFont="1" applyFill="1" applyBorder="1" applyAlignment="1">
      <alignment horizontal="center" vertical="center" wrapText="1"/>
    </xf>
    <xf numFmtId="14" fontId="3" fillId="30" borderId="10" xfId="40" applyNumberFormat="1" applyFont="1" applyFill="1" applyBorder="1" applyAlignment="1">
      <alignment horizontal="center" vertical="center" wrapText="1"/>
    </xf>
    <xf numFmtId="43" fontId="3" fillId="30" borderId="10" xfId="35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vertical="center" wrapText="1"/>
    </xf>
    <xf numFmtId="0" fontId="1" fillId="29" borderId="10" xfId="0" applyFont="1" applyFill="1" applyBorder="1" applyAlignment="1">
      <alignment vertical="center" wrapText="1"/>
    </xf>
    <xf numFmtId="0" fontId="1" fillId="29" borderId="10" xfId="0" applyFont="1" applyFill="1" applyBorder="1" applyAlignment="1">
      <alignment horizontal="center" vertical="center" wrapText="1"/>
    </xf>
    <xf numFmtId="4" fontId="1" fillId="29" borderId="10" xfId="0" applyNumberFormat="1" applyFont="1" applyFill="1" applyBorder="1" applyAlignment="1">
      <alignment vertical="center" wrapText="1"/>
    </xf>
    <xf numFmtId="4" fontId="0" fillId="29" borderId="10" xfId="0" applyNumberFormat="1" applyFill="1" applyBorder="1" applyAlignment="1">
      <alignment vertical="center" wrapText="1"/>
    </xf>
    <xf numFmtId="4" fontId="0" fillId="29" borderId="10" xfId="0" applyNumberFormat="1" applyFill="1" applyBorder="1" applyAlignment="1">
      <alignment horizontal="right" vertical="center" wrapText="1"/>
    </xf>
    <xf numFmtId="0" fontId="0" fillId="29" borderId="0" xfId="0" applyFill="1" applyAlignment="1">
      <alignment vertical="center" wrapText="1"/>
    </xf>
    <xf numFmtId="43" fontId="29" fillId="29" borderId="10" xfId="31" applyFont="1" applyFill="1" applyBorder="1" applyAlignment="1">
      <alignment vertical="center" wrapText="1"/>
    </xf>
    <xf numFmtId="0" fontId="0" fillId="29" borderId="10" xfId="0" applyFill="1" applyBorder="1" applyAlignment="1">
      <alignment horizontal="center" vertical="center" wrapText="1"/>
    </xf>
    <xf numFmtId="43" fontId="29" fillId="29" borderId="0" xfId="31" applyFont="1" applyFill="1" applyAlignment="1">
      <alignment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vertical="center" wrapText="1"/>
    </xf>
    <xf numFmtId="0" fontId="1" fillId="29" borderId="10" xfId="0" applyFont="1" applyFill="1" applyBorder="1" applyAlignment="1">
      <alignment wrapText="1"/>
    </xf>
    <xf numFmtId="0" fontId="0" fillId="29" borderId="10" xfId="0" applyFill="1" applyBorder="1"/>
    <xf numFmtId="4" fontId="0" fillId="29" borderId="10" xfId="0" applyNumberFormat="1" applyFill="1" applyBorder="1"/>
    <xf numFmtId="0" fontId="1" fillId="29" borderId="10" xfId="0" applyFont="1" applyFill="1" applyBorder="1" applyAlignment="1">
      <alignment horizontal="right"/>
    </xf>
    <xf numFmtId="43" fontId="23" fillId="29" borderId="0" xfId="31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 wrapText="1"/>
    </xf>
    <xf numFmtId="165" fontId="3" fillId="30" borderId="10" xfId="35" applyNumberFormat="1" applyFont="1" applyFill="1" applyBorder="1" applyAlignment="1">
      <alignment horizontal="center" vertical="center" wrapText="1"/>
    </xf>
    <xf numFmtId="165" fontId="23" fillId="0" borderId="10" xfId="40" applyNumberFormat="1" applyBorder="1" applyAlignment="1">
      <alignment vertical="center"/>
    </xf>
    <xf numFmtId="165" fontId="1" fillId="0" borderId="10" xfId="40" applyNumberFormat="1" applyFont="1" applyBorder="1" applyAlignment="1">
      <alignment horizontal="right" vertical="center"/>
    </xf>
    <xf numFmtId="165" fontId="1" fillId="0" borderId="10" xfId="40" applyNumberFormat="1" applyFont="1" applyBorder="1" applyAlignment="1">
      <alignment vertical="center"/>
    </xf>
    <xf numFmtId="165" fontId="23" fillId="25" borderId="10" xfId="40" applyNumberFormat="1" applyFill="1" applyBorder="1" applyAlignment="1">
      <alignment vertical="center"/>
    </xf>
    <xf numFmtId="165" fontId="23" fillId="0" borderId="10" xfId="40" applyNumberFormat="1" applyBorder="1" applyAlignment="1">
      <alignment horizontal="right" vertical="center"/>
    </xf>
    <xf numFmtId="165" fontId="1" fillId="0" borderId="10" xfId="40" applyNumberFormat="1" applyFont="1" applyBorder="1" applyAlignment="1">
      <alignment vertical="center" wrapText="1"/>
    </xf>
    <xf numFmtId="165" fontId="23" fillId="0" borderId="10" xfId="40" applyNumberFormat="1" applyBorder="1"/>
    <xf numFmtId="165" fontId="23" fillId="25" borderId="10" xfId="40" applyNumberFormat="1" applyFill="1" applyBorder="1"/>
    <xf numFmtId="165" fontId="0" fillId="0" borderId="0" xfId="0" applyNumberFormat="1"/>
    <xf numFmtId="43" fontId="0" fillId="29" borderId="10" xfId="0" applyNumberFormat="1" applyFill="1" applyBorder="1" applyAlignment="1">
      <alignment horizontal="right" vertical="center" wrapText="1"/>
    </xf>
    <xf numFmtId="0" fontId="0" fillId="25" borderId="0" xfId="0" applyFill="1" applyAlignment="1">
      <alignment vertical="center" wrapText="1"/>
    </xf>
    <xf numFmtId="0" fontId="0" fillId="25" borderId="0" xfId="0" applyFill="1" applyAlignment="1">
      <alignment horizontal="center" vertical="center" wrapText="1"/>
    </xf>
    <xf numFmtId="43" fontId="29" fillId="25" borderId="0" xfId="31" applyFont="1" applyFill="1" applyAlignment="1">
      <alignment vertical="center" wrapText="1"/>
    </xf>
    <xf numFmtId="43" fontId="1" fillId="25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0" fillId="25" borderId="10" xfId="0" applyFill="1" applyBorder="1"/>
    <xf numFmtId="0" fontId="0" fillId="27" borderId="10" xfId="0" applyFill="1" applyBorder="1" applyAlignment="1">
      <alignment horizontal="left" vertical="center" wrapText="1"/>
    </xf>
    <xf numFmtId="43" fontId="1" fillId="25" borderId="12" xfId="34" applyFont="1" applyFill="1" applyBorder="1" applyAlignment="1">
      <alignment horizontal="right" vertical="center" wrapText="1"/>
    </xf>
    <xf numFmtId="43" fontId="1" fillId="27" borderId="10" xfId="40" applyNumberFormat="1" applyFont="1" applyFill="1" applyBorder="1" applyAlignment="1">
      <alignment horizontal="left" vertical="center"/>
    </xf>
    <xf numFmtId="0" fontId="1" fillId="27" borderId="10" xfId="0" applyFont="1" applyFill="1" applyBorder="1" applyAlignment="1">
      <alignment horizontal="left" vertical="center" wrapText="1"/>
    </xf>
    <xf numFmtId="0" fontId="0" fillId="29" borderId="0" xfId="0" applyFill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166" fontId="1" fillId="25" borderId="10" xfId="0" applyNumberFormat="1" applyFont="1" applyFill="1" applyBorder="1" applyAlignment="1">
      <alignment vertical="center" wrapText="1"/>
    </xf>
    <xf numFmtId="166" fontId="1" fillId="0" borderId="1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vertical="center" wrapText="1"/>
    </xf>
    <xf numFmtId="49" fontId="34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right" vertical="center" wrapText="1"/>
    </xf>
    <xf numFmtId="166" fontId="34" fillId="0" borderId="10" xfId="0" applyNumberFormat="1" applyFont="1" applyBorder="1" applyAlignment="1">
      <alignment horizontal="right" vertical="center" wrapText="1"/>
    </xf>
    <xf numFmtId="0" fontId="34" fillId="0" borderId="0" xfId="0" applyFont="1" applyFill="1" applyAlignment="1">
      <alignment vertical="center" wrapText="1"/>
    </xf>
    <xf numFmtId="0" fontId="34" fillId="0" borderId="0" xfId="0" applyFont="1" applyAlignment="1">
      <alignment vertical="center" wrapText="1"/>
    </xf>
    <xf numFmtId="49" fontId="3" fillId="30" borderId="10" xfId="0" applyNumberFormat="1" applyFont="1" applyFill="1" applyBorder="1" applyAlignment="1">
      <alignment vertical="center" wrapText="1"/>
    </xf>
    <xf numFmtId="49" fontId="1" fillId="30" borderId="10" xfId="0" applyNumberFormat="1" applyFont="1" applyFill="1" applyBorder="1" applyAlignment="1">
      <alignment vertical="center" wrapText="1"/>
    </xf>
    <xf numFmtId="49" fontId="0" fillId="30" borderId="10" xfId="0" applyNumberFormat="1" applyFill="1" applyBorder="1" applyAlignment="1">
      <alignment vertical="center" wrapText="1"/>
    </xf>
    <xf numFmtId="0" fontId="1" fillId="30" borderId="10" xfId="0" applyFont="1" applyFill="1" applyBorder="1" applyAlignment="1">
      <alignment horizontal="center" vertical="center" wrapText="1"/>
    </xf>
    <xf numFmtId="166" fontId="1" fillId="30" borderId="10" xfId="0" applyNumberFormat="1" applyFont="1" applyFill="1" applyBorder="1" applyAlignment="1">
      <alignment horizontal="right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29" borderId="11" xfId="0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0" fontId="3" fillId="29" borderId="12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4" fillId="29" borderId="16" xfId="39" applyFont="1" applyFill="1" applyBorder="1" applyAlignment="1">
      <alignment horizontal="center" vertical="center" wrapText="1"/>
    </xf>
    <xf numFmtId="0" fontId="1" fillId="29" borderId="0" xfId="39" applyFill="1" applyBorder="1" applyAlignment="1">
      <alignment horizontal="center" vertical="center" wrapText="1"/>
    </xf>
    <xf numFmtId="0" fontId="0" fillId="29" borderId="0" xfId="0" applyFill="1" applyAlignment="1">
      <alignment horizontal="center" vertical="center" wrapText="1"/>
    </xf>
    <xf numFmtId="0" fontId="4" fillId="29" borderId="19" xfId="40" applyFont="1" applyFill="1" applyBorder="1" applyAlignment="1">
      <alignment horizontal="center" vertical="center"/>
    </xf>
    <xf numFmtId="0" fontId="0" fillId="29" borderId="20" xfId="0" applyFill="1" applyBorder="1" applyAlignment="1">
      <alignment horizontal="center" vertical="center"/>
    </xf>
  </cellXfs>
  <cellStyles count="58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Euro" xfId="28"/>
    <cellStyle name="Euro 2" xfId="29"/>
    <cellStyle name="Input 2" xfId="30"/>
    <cellStyle name="Migliaia" xfId="31" builtinId="3"/>
    <cellStyle name="Migliaia 2" xfId="32"/>
    <cellStyle name="Migliaia 2 2" xfId="33"/>
    <cellStyle name="Migliaia 3" xfId="34"/>
    <cellStyle name="Migliaia 4" xfId="35"/>
    <cellStyle name="Neutrale 2" xfId="36"/>
    <cellStyle name="Normale" xfId="0" builtinId="0"/>
    <cellStyle name="Normale 2" xfId="37"/>
    <cellStyle name="Normale 2 2" xfId="38"/>
    <cellStyle name="Normale 3" xfId="39"/>
    <cellStyle name="Normale 4" xfId="40"/>
    <cellStyle name="Nota 2" xfId="41"/>
    <cellStyle name="Nota 2 2" xfId="42"/>
    <cellStyle name="Output 2" xfId="43"/>
    <cellStyle name="Testo avviso 2" xfId="44"/>
    <cellStyle name="Testo descrittivo 2" xfId="45"/>
    <cellStyle name="Titolo 1 2" xfId="46"/>
    <cellStyle name="Titolo 2 2" xfId="47"/>
    <cellStyle name="Titolo 3 2" xfId="48"/>
    <cellStyle name="Titolo 4 2" xfId="49"/>
    <cellStyle name="Titolo 5" xfId="50"/>
    <cellStyle name="Totale 2" xfId="51"/>
    <cellStyle name="Valore non valido 2" xfId="52"/>
    <cellStyle name="Valore valido 2" xfId="53"/>
    <cellStyle name="Valuta 2" xfId="54"/>
    <cellStyle name="Valuta 2 2" xfId="55"/>
    <cellStyle name="Valuta 3" xfId="56"/>
    <cellStyle name="Valuta 3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J2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6" sqref="A46"/>
      <selection pane="bottomRight" activeCell="E12" sqref="E12"/>
    </sheetView>
  </sheetViews>
  <sheetFormatPr defaultRowHeight="15" x14ac:dyDescent="0.25"/>
  <cols>
    <col min="1" max="1" width="31.28515625" style="73" customWidth="1"/>
    <col min="2" max="2" width="18.85546875" style="67" customWidth="1"/>
    <col min="3" max="3" width="26.28515625" style="67" customWidth="1"/>
    <col min="4" max="4" width="33.5703125" style="56" customWidth="1"/>
    <col min="5" max="5" width="24.5703125" style="67" customWidth="1"/>
    <col min="6" max="82" width="9.140625" style="95"/>
    <col min="83" max="16384" width="9.140625" style="67"/>
  </cols>
  <sheetData>
    <row r="2" spans="1:244" x14ac:dyDescent="0.25">
      <c r="A2" s="315" t="s">
        <v>707</v>
      </c>
      <c r="B2" s="316"/>
      <c r="C2" s="316"/>
      <c r="D2" s="316"/>
      <c r="E2" s="317"/>
    </row>
    <row r="3" spans="1:244" s="73" customFormat="1" ht="25.5" x14ac:dyDescent="0.25">
      <c r="A3" s="69" t="s">
        <v>696</v>
      </c>
      <c r="B3" s="69" t="s">
        <v>139</v>
      </c>
      <c r="C3" s="69" t="s">
        <v>140</v>
      </c>
      <c r="D3" s="70" t="s">
        <v>141</v>
      </c>
      <c r="E3" s="69" t="s">
        <v>142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</row>
    <row r="4" spans="1:244" s="120" customFormat="1" x14ac:dyDescent="0.25">
      <c r="A4" s="140" t="s">
        <v>289</v>
      </c>
      <c r="B4" s="126" t="s">
        <v>291</v>
      </c>
      <c r="C4" s="141" t="s">
        <v>280</v>
      </c>
      <c r="D4" s="135" t="s">
        <v>692</v>
      </c>
      <c r="E4" s="171" t="s">
        <v>701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</row>
    <row r="5" spans="1:244" s="95" customFormat="1" x14ac:dyDescent="0.25">
      <c r="A5" s="71" t="s">
        <v>299</v>
      </c>
      <c r="B5" s="126" t="s">
        <v>301</v>
      </c>
      <c r="C5" s="115" t="s">
        <v>280</v>
      </c>
      <c r="D5" s="80" t="s">
        <v>694</v>
      </c>
      <c r="E5" s="300">
        <v>24000</v>
      </c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</row>
    <row r="6" spans="1:244" x14ac:dyDescent="0.25">
      <c r="A6" s="140" t="s">
        <v>282</v>
      </c>
      <c r="B6" s="126" t="s">
        <v>284</v>
      </c>
      <c r="C6" s="141" t="s">
        <v>280</v>
      </c>
      <c r="D6" s="80" t="s">
        <v>693</v>
      </c>
      <c r="E6" s="300">
        <v>4500</v>
      </c>
    </row>
    <row r="7" spans="1:244" x14ac:dyDescent="0.25">
      <c r="A7" s="140" t="s">
        <v>285</v>
      </c>
      <c r="B7" s="126" t="s">
        <v>287</v>
      </c>
      <c r="C7" s="141" t="s">
        <v>280</v>
      </c>
      <c r="D7" s="80" t="s">
        <v>694</v>
      </c>
      <c r="E7" s="300">
        <v>9000</v>
      </c>
    </row>
    <row r="8" spans="1:244" ht="45" x14ac:dyDescent="0.25">
      <c r="A8" s="71" t="s">
        <v>216</v>
      </c>
      <c r="B8" s="126" t="s">
        <v>218</v>
      </c>
      <c r="C8" s="115" t="s">
        <v>219</v>
      </c>
      <c r="D8" s="116"/>
      <c r="E8" s="118" t="s">
        <v>697</v>
      </c>
      <c r="IH8" s="120"/>
      <c r="II8" s="120"/>
      <c r="IJ8" s="120"/>
    </row>
    <row r="9" spans="1:244" ht="45" x14ac:dyDescent="0.25">
      <c r="A9" s="76" t="s">
        <v>317</v>
      </c>
      <c r="B9" s="165" t="s">
        <v>319</v>
      </c>
      <c r="C9" s="77" t="s">
        <v>320</v>
      </c>
      <c r="D9" s="78" t="s">
        <v>321</v>
      </c>
      <c r="E9" s="128" t="s">
        <v>698</v>
      </c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</row>
    <row r="10" spans="1:244" x14ac:dyDescent="0.25">
      <c r="A10" s="140" t="s">
        <v>277</v>
      </c>
      <c r="B10" s="126" t="s">
        <v>279</v>
      </c>
      <c r="C10" s="141" t="s">
        <v>280</v>
      </c>
      <c r="D10" s="80" t="s">
        <v>693</v>
      </c>
      <c r="E10" s="300">
        <v>4000</v>
      </c>
    </row>
    <row r="11" spans="1:244" x14ac:dyDescent="0.25">
      <c r="A11" s="140" t="s">
        <v>296</v>
      </c>
      <c r="B11" s="126" t="s">
        <v>298</v>
      </c>
      <c r="C11" s="141" t="s">
        <v>280</v>
      </c>
      <c r="D11" s="80" t="s">
        <v>695</v>
      </c>
      <c r="E11" s="167" t="s">
        <v>702</v>
      </c>
    </row>
    <row r="12" spans="1:244" ht="38.25" x14ac:dyDescent="0.25">
      <c r="A12" s="71" t="s">
        <v>313</v>
      </c>
      <c r="B12" s="126" t="s">
        <v>315</v>
      </c>
      <c r="C12" s="79" t="s">
        <v>316</v>
      </c>
      <c r="D12" s="80" t="s">
        <v>708</v>
      </c>
      <c r="E12" s="300">
        <v>1663.2</v>
      </c>
    </row>
    <row r="13" spans="1:244" s="95" customFormat="1" ht="63.75" x14ac:dyDescent="0.25">
      <c r="A13" s="76" t="s">
        <v>302</v>
      </c>
      <c r="B13" s="165" t="s">
        <v>304</v>
      </c>
      <c r="C13" s="77" t="s">
        <v>305</v>
      </c>
      <c r="D13" s="78" t="s">
        <v>306</v>
      </c>
      <c r="E13" s="298" t="s">
        <v>699</v>
      </c>
    </row>
    <row r="14" spans="1:244" s="95" customFormat="1" ht="38.25" x14ac:dyDescent="0.25">
      <c r="A14" s="71" t="s">
        <v>239</v>
      </c>
      <c r="B14" s="126" t="s">
        <v>241</v>
      </c>
      <c r="C14" s="79" t="s">
        <v>673</v>
      </c>
      <c r="D14" s="80" t="s">
        <v>242</v>
      </c>
      <c r="E14" s="299">
        <v>402300</v>
      </c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</row>
    <row r="15" spans="1:244" s="95" customFormat="1" ht="51" customHeight="1" x14ac:dyDescent="0.25">
      <c r="A15" s="140" t="s">
        <v>294</v>
      </c>
      <c r="B15" s="126">
        <v>12346981009</v>
      </c>
      <c r="C15" s="141" t="s">
        <v>280</v>
      </c>
      <c r="D15" s="80" t="s">
        <v>694</v>
      </c>
      <c r="E15" s="300">
        <v>6900</v>
      </c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</row>
    <row r="16" spans="1:244" s="95" customFormat="1" ht="11.25" customHeight="1" x14ac:dyDescent="0.25">
      <c r="A16" s="310"/>
      <c r="B16" s="311"/>
      <c r="C16" s="312"/>
      <c r="D16" s="313"/>
      <c r="E16" s="314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</row>
    <row r="17" spans="1:244" s="95" customFormat="1" ht="25.5" x14ac:dyDescent="0.25">
      <c r="A17" s="71" t="s">
        <v>323</v>
      </c>
      <c r="B17" s="126" t="s">
        <v>325</v>
      </c>
      <c r="C17" s="79" t="s">
        <v>326</v>
      </c>
      <c r="D17" s="116"/>
      <c r="E17" s="115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</row>
    <row r="18" spans="1:244" s="95" customFormat="1" x14ac:dyDescent="0.25">
      <c r="A18" s="301" t="s">
        <v>700</v>
      </c>
      <c r="B18" s="302"/>
      <c r="C18" s="303" t="s">
        <v>328</v>
      </c>
      <c r="D18" s="304" t="s">
        <v>687</v>
      </c>
      <c r="E18" s="305" t="s">
        <v>703</v>
      </c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</row>
    <row r="19" spans="1:244" s="95" customFormat="1" ht="13.5" customHeight="1" x14ac:dyDescent="0.25">
      <c r="A19" s="301" t="s">
        <v>700</v>
      </c>
      <c r="B19" s="302"/>
      <c r="C19" s="303" t="s">
        <v>332</v>
      </c>
      <c r="D19" s="304" t="s">
        <v>688</v>
      </c>
      <c r="E19" s="306" t="s">
        <v>704</v>
      </c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</row>
    <row r="20" spans="1:244" s="95" customFormat="1" x14ac:dyDescent="0.25">
      <c r="A20" s="301" t="s">
        <v>700</v>
      </c>
      <c r="B20" s="302"/>
      <c r="C20" s="303" t="s">
        <v>336</v>
      </c>
      <c r="D20" s="304" t="s">
        <v>689</v>
      </c>
      <c r="E20" s="307">
        <v>23874</v>
      </c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</row>
    <row r="21" spans="1:244" s="95" customFormat="1" x14ac:dyDescent="0.25">
      <c r="A21" s="301" t="s">
        <v>700</v>
      </c>
      <c r="B21" s="302"/>
      <c r="C21" s="303" t="s">
        <v>339</v>
      </c>
      <c r="D21" s="304" t="s">
        <v>690</v>
      </c>
      <c r="E21" s="307">
        <v>6369.15</v>
      </c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</row>
    <row r="22" spans="1:244" s="95" customFormat="1" x14ac:dyDescent="0.25">
      <c r="A22" s="301" t="s">
        <v>700</v>
      </c>
      <c r="B22" s="302"/>
      <c r="C22" s="303" t="s">
        <v>342</v>
      </c>
      <c r="D22" s="304" t="s">
        <v>689</v>
      </c>
      <c r="E22" s="307">
        <v>18000</v>
      </c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</row>
    <row r="23" spans="1:244" s="95" customFormat="1" ht="30.75" customHeight="1" x14ac:dyDescent="0.25">
      <c r="A23" s="301" t="s">
        <v>700</v>
      </c>
      <c r="B23" s="302"/>
      <c r="C23" s="303" t="s">
        <v>345</v>
      </c>
      <c r="D23" s="304" t="s">
        <v>346</v>
      </c>
      <c r="E23" s="305" t="s">
        <v>705</v>
      </c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</row>
    <row r="24" spans="1:244" s="95" customFormat="1" x14ac:dyDescent="0.25">
      <c r="A24" s="301" t="s">
        <v>700</v>
      </c>
      <c r="B24" s="302"/>
      <c r="C24" s="303" t="s">
        <v>348</v>
      </c>
      <c r="D24" s="304" t="s">
        <v>691</v>
      </c>
      <c r="E24" s="305" t="s">
        <v>706</v>
      </c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</row>
    <row r="25" spans="1:244" s="95" customFormat="1" x14ac:dyDescent="0.25">
      <c r="A25" s="71" t="s">
        <v>351</v>
      </c>
      <c r="B25" s="141"/>
      <c r="C25" s="79" t="s">
        <v>353</v>
      </c>
      <c r="D25" s="116"/>
      <c r="E25" s="175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</row>
    <row r="26" spans="1:244" s="308" customFormat="1" x14ac:dyDescent="0.25">
      <c r="A26" s="301" t="s">
        <v>354</v>
      </c>
      <c r="B26" s="302"/>
      <c r="C26" s="303" t="s">
        <v>355</v>
      </c>
      <c r="D26" s="304" t="s">
        <v>690</v>
      </c>
      <c r="E26" s="307">
        <v>35995</v>
      </c>
      <c r="CE26" s="309"/>
      <c r="CF26" s="309"/>
      <c r="CG26" s="309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09"/>
      <c r="CS26" s="309"/>
      <c r="CT26" s="309"/>
      <c r="CU26" s="309"/>
      <c r="CV26" s="309"/>
      <c r="CW26" s="309"/>
      <c r="CX26" s="309"/>
      <c r="CY26" s="309"/>
      <c r="CZ26" s="309"/>
      <c r="DA26" s="309"/>
      <c r="DB26" s="309"/>
      <c r="DC26" s="309"/>
      <c r="DD26" s="309"/>
      <c r="DE26" s="309"/>
      <c r="DF26" s="309"/>
      <c r="DG26" s="309"/>
      <c r="DH26" s="309"/>
      <c r="DI26" s="309"/>
      <c r="DJ26" s="309"/>
      <c r="DK26" s="309"/>
      <c r="DL26" s="309"/>
      <c r="DM26" s="309"/>
      <c r="DN26" s="309"/>
      <c r="DO26" s="309"/>
      <c r="DP26" s="309"/>
      <c r="DQ26" s="309"/>
      <c r="DR26" s="309"/>
      <c r="DS26" s="309"/>
      <c r="DT26" s="309"/>
      <c r="DU26" s="309"/>
      <c r="DV26" s="309"/>
      <c r="DW26" s="309"/>
      <c r="DX26" s="309"/>
      <c r="DY26" s="309"/>
      <c r="DZ26" s="309"/>
      <c r="EA26" s="309"/>
      <c r="EB26" s="309"/>
      <c r="EC26" s="309"/>
      <c r="ED26" s="309"/>
      <c r="EE26" s="309"/>
      <c r="EF26" s="309"/>
      <c r="EG26" s="309"/>
      <c r="EH26" s="309"/>
      <c r="EI26" s="309"/>
      <c r="EJ26" s="309"/>
      <c r="EK26" s="309"/>
      <c r="EL26" s="309"/>
      <c r="EM26" s="309"/>
      <c r="EN26" s="309"/>
      <c r="EO26" s="309"/>
      <c r="EP26" s="309"/>
      <c r="EQ26" s="309"/>
      <c r="ER26" s="309"/>
      <c r="ES26" s="309"/>
      <c r="ET26" s="309"/>
      <c r="EU26" s="309"/>
      <c r="EV26" s="309"/>
      <c r="EW26" s="309"/>
      <c r="EX26" s="309"/>
      <c r="EY26" s="309"/>
      <c r="EZ26" s="309"/>
      <c r="FA26" s="309"/>
      <c r="FB26" s="309"/>
      <c r="FC26" s="309"/>
      <c r="FD26" s="309"/>
      <c r="FE26" s="309"/>
      <c r="FF26" s="309"/>
      <c r="FG26" s="309"/>
      <c r="FH26" s="309"/>
      <c r="FI26" s="309"/>
      <c r="FJ26" s="309"/>
      <c r="FK26" s="309"/>
      <c r="FL26" s="309"/>
      <c r="FM26" s="309"/>
      <c r="FN26" s="309"/>
      <c r="FO26" s="309"/>
      <c r="FP26" s="309"/>
      <c r="FQ26" s="309"/>
      <c r="FR26" s="309"/>
      <c r="FS26" s="309"/>
      <c r="FT26" s="309"/>
      <c r="FU26" s="309"/>
      <c r="FV26" s="309"/>
      <c r="FW26" s="309"/>
      <c r="FX26" s="309"/>
      <c r="FY26" s="309"/>
      <c r="FZ26" s="309"/>
      <c r="GA26" s="309"/>
      <c r="GB26" s="309"/>
      <c r="GC26" s="309"/>
      <c r="GD26" s="309"/>
      <c r="GE26" s="309"/>
      <c r="GF26" s="309"/>
      <c r="GG26" s="309"/>
      <c r="GH26" s="309"/>
      <c r="GI26" s="309"/>
      <c r="GJ26" s="309"/>
      <c r="GK26" s="309"/>
      <c r="GL26" s="309"/>
      <c r="GM26" s="309"/>
      <c r="GN26" s="309"/>
      <c r="GO26" s="309"/>
      <c r="GP26" s="309"/>
      <c r="GQ26" s="309"/>
      <c r="GR26" s="309"/>
      <c r="GS26" s="309"/>
      <c r="GT26" s="309"/>
      <c r="GU26" s="309"/>
      <c r="GV26" s="309"/>
      <c r="GW26" s="309"/>
      <c r="GX26" s="309"/>
      <c r="GY26" s="309"/>
      <c r="GZ26" s="309"/>
      <c r="HA26" s="309"/>
      <c r="HB26" s="309"/>
      <c r="HC26" s="309"/>
      <c r="HD26" s="309"/>
      <c r="HE26" s="309"/>
      <c r="HF26" s="309"/>
      <c r="HG26" s="309"/>
      <c r="HH26" s="309"/>
      <c r="HI26" s="309"/>
      <c r="HJ26" s="309"/>
      <c r="HK26" s="309"/>
      <c r="HL26" s="309"/>
      <c r="HM26" s="309"/>
      <c r="HN26" s="309"/>
      <c r="HO26" s="309"/>
      <c r="HP26" s="309"/>
      <c r="HQ26" s="309"/>
      <c r="HR26" s="309"/>
      <c r="HS26" s="309"/>
      <c r="HT26" s="309"/>
      <c r="HU26" s="309"/>
      <c r="HV26" s="309"/>
      <c r="HW26" s="309"/>
      <c r="HX26" s="309"/>
      <c r="HY26" s="309"/>
      <c r="HZ26" s="309"/>
      <c r="IA26" s="309"/>
      <c r="IB26" s="309"/>
      <c r="IC26" s="309"/>
      <c r="ID26" s="309"/>
      <c r="IE26" s="309"/>
      <c r="IF26" s="309"/>
      <c r="IG26" s="309"/>
      <c r="IH26" s="309"/>
      <c r="II26" s="309"/>
      <c r="IJ26" s="309"/>
    </row>
    <row r="27" spans="1:244" s="308" customFormat="1" x14ac:dyDescent="0.25">
      <c r="A27" s="301" t="s">
        <v>357</v>
      </c>
      <c r="B27" s="302"/>
      <c r="C27" s="303" t="s">
        <v>358</v>
      </c>
      <c r="D27" s="304" t="s">
        <v>690</v>
      </c>
      <c r="E27" s="307">
        <v>13750</v>
      </c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09"/>
      <c r="CS27" s="309"/>
      <c r="CT27" s="309"/>
      <c r="CU27" s="309"/>
      <c r="CV27" s="309"/>
      <c r="CW27" s="309"/>
      <c r="CX27" s="309"/>
      <c r="CY27" s="309"/>
      <c r="CZ27" s="309"/>
      <c r="DA27" s="309"/>
      <c r="DB27" s="309"/>
      <c r="DC27" s="309"/>
      <c r="DD27" s="309"/>
      <c r="DE27" s="309"/>
      <c r="DF27" s="309"/>
      <c r="DG27" s="309"/>
      <c r="DH27" s="309"/>
      <c r="DI27" s="309"/>
      <c r="DJ27" s="309"/>
      <c r="DK27" s="309"/>
      <c r="DL27" s="309"/>
      <c r="DM27" s="309"/>
      <c r="DN27" s="309"/>
      <c r="DO27" s="309"/>
      <c r="DP27" s="309"/>
      <c r="DQ27" s="309"/>
      <c r="DR27" s="309"/>
      <c r="DS27" s="309"/>
      <c r="DT27" s="309"/>
      <c r="DU27" s="309"/>
      <c r="DV27" s="309"/>
      <c r="DW27" s="309"/>
      <c r="DX27" s="309"/>
      <c r="DY27" s="309"/>
      <c r="DZ27" s="309"/>
      <c r="EA27" s="309"/>
      <c r="EB27" s="309"/>
      <c r="EC27" s="309"/>
      <c r="ED27" s="309"/>
      <c r="EE27" s="309"/>
      <c r="EF27" s="309"/>
      <c r="EG27" s="309"/>
      <c r="EH27" s="309"/>
      <c r="EI27" s="309"/>
      <c r="EJ27" s="309"/>
      <c r="EK27" s="309"/>
      <c r="EL27" s="309"/>
      <c r="EM27" s="309"/>
      <c r="EN27" s="309"/>
      <c r="EO27" s="309"/>
      <c r="EP27" s="309"/>
      <c r="EQ27" s="309"/>
      <c r="ER27" s="309"/>
      <c r="ES27" s="309"/>
      <c r="ET27" s="309"/>
      <c r="EU27" s="309"/>
      <c r="EV27" s="309"/>
      <c r="EW27" s="309"/>
      <c r="EX27" s="309"/>
      <c r="EY27" s="309"/>
      <c r="EZ27" s="309"/>
      <c r="FA27" s="309"/>
      <c r="FB27" s="309"/>
      <c r="FC27" s="309"/>
      <c r="FD27" s="309"/>
      <c r="FE27" s="309"/>
      <c r="FF27" s="309"/>
      <c r="FG27" s="309"/>
      <c r="FH27" s="309"/>
      <c r="FI27" s="309"/>
      <c r="FJ27" s="309"/>
      <c r="FK27" s="309"/>
      <c r="FL27" s="309"/>
      <c r="FM27" s="309"/>
      <c r="FN27" s="309"/>
      <c r="FO27" s="309"/>
      <c r="FP27" s="309"/>
      <c r="FQ27" s="309"/>
      <c r="FR27" s="309"/>
      <c r="FS27" s="309"/>
      <c r="FT27" s="309"/>
      <c r="FU27" s="309"/>
      <c r="FV27" s="309"/>
      <c r="FW27" s="309"/>
      <c r="FX27" s="309"/>
      <c r="FY27" s="309"/>
      <c r="FZ27" s="309"/>
      <c r="GA27" s="309"/>
      <c r="GB27" s="309"/>
      <c r="GC27" s="309"/>
      <c r="GD27" s="309"/>
      <c r="GE27" s="309"/>
      <c r="GF27" s="309"/>
      <c r="GG27" s="309"/>
      <c r="GH27" s="309"/>
      <c r="GI27" s="309"/>
      <c r="GJ27" s="309"/>
      <c r="GK27" s="309"/>
      <c r="GL27" s="309"/>
      <c r="GM27" s="309"/>
      <c r="GN27" s="309"/>
      <c r="GO27" s="309"/>
      <c r="GP27" s="309"/>
      <c r="GQ27" s="309"/>
      <c r="GR27" s="309"/>
      <c r="GS27" s="309"/>
      <c r="GT27" s="309"/>
      <c r="GU27" s="309"/>
      <c r="GV27" s="309"/>
      <c r="GW27" s="309"/>
      <c r="GX27" s="309"/>
      <c r="GY27" s="309"/>
      <c r="GZ27" s="309"/>
      <c r="HA27" s="309"/>
      <c r="HB27" s="309"/>
      <c r="HC27" s="309"/>
      <c r="HD27" s="309"/>
      <c r="HE27" s="309"/>
      <c r="HF27" s="309"/>
      <c r="HG27" s="309"/>
      <c r="HH27" s="309"/>
      <c r="HI27" s="309"/>
      <c r="HJ27" s="309"/>
      <c r="HK27" s="309"/>
      <c r="HL27" s="309"/>
      <c r="HM27" s="309"/>
      <c r="HN27" s="309"/>
      <c r="HO27" s="309"/>
      <c r="HP27" s="309"/>
      <c r="HQ27" s="309"/>
      <c r="HR27" s="309"/>
      <c r="HS27" s="309"/>
      <c r="HT27" s="309"/>
      <c r="HU27" s="309"/>
      <c r="HV27" s="309"/>
      <c r="HW27" s="309"/>
      <c r="HX27" s="309"/>
      <c r="HY27" s="309"/>
      <c r="HZ27" s="309"/>
      <c r="IA27" s="309"/>
      <c r="IB27" s="309"/>
      <c r="IC27" s="309"/>
      <c r="ID27" s="309"/>
      <c r="IE27" s="309"/>
      <c r="IF27" s="309"/>
      <c r="IG27" s="309"/>
      <c r="IH27" s="309"/>
      <c r="II27" s="309"/>
      <c r="IJ27" s="309"/>
    </row>
  </sheetData>
  <sortState ref="A4:IJ15">
    <sortCondition ref="A4:A15"/>
  </sortState>
  <mergeCells count="1">
    <mergeCell ref="A2:E2"/>
  </mergeCells>
  <pageMargins left="0.19685039370078741" right="0.19685039370078741" top="0.19685039370078741" bottom="0.19685039370078741" header="0.15748031496062992" footer="0.1574803149606299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T190"/>
  <sheetViews>
    <sheetView workbookViewId="0">
      <pane xSplit="1" ySplit="45" topLeftCell="B148" activePane="bottomRight" state="frozen"/>
      <selection pane="topRight" activeCell="B1" sqref="B1"/>
      <selection pane="bottomLeft" activeCell="A46" sqref="A46"/>
      <selection pane="bottomRight" activeCell="Q101" sqref="Q101"/>
    </sheetView>
  </sheetViews>
  <sheetFormatPr defaultRowHeight="15" x14ac:dyDescent="0.25"/>
  <cols>
    <col min="1" max="1" width="37.28515625" style="73" customWidth="1"/>
    <col min="2" max="2" width="29.7109375" style="67" customWidth="1"/>
    <col min="3" max="3" width="28.42578125" style="67" customWidth="1"/>
    <col min="4" max="4" width="41" style="67" customWidth="1"/>
    <col min="5" max="5" width="26.85546875" style="56" customWidth="1"/>
    <col min="6" max="6" width="23" style="67" customWidth="1"/>
    <col min="7" max="7" width="12" style="67" hidden="1" customWidth="1"/>
    <col min="8" max="8" width="14.140625" style="67" hidden="1" customWidth="1"/>
    <col min="9" max="9" width="16.7109375" style="56" hidden="1" customWidth="1"/>
    <col min="10" max="10" width="14.140625" style="67" hidden="1" customWidth="1"/>
    <col min="11" max="11" width="15.140625" style="67" hidden="1" customWidth="1"/>
    <col min="12" max="12" width="17.28515625" style="68" hidden="1" customWidth="1"/>
    <col min="13" max="13" width="6.28515625" style="67" hidden="1" customWidth="1"/>
    <col min="14" max="15" width="14.28515625" style="68" hidden="1" customWidth="1"/>
    <col min="16" max="16" width="30" style="67" hidden="1" customWidth="1"/>
    <col min="17" max="16384" width="9.140625" style="67"/>
  </cols>
  <sheetData>
    <row r="2" spans="1:16" x14ac:dyDescent="0.25">
      <c r="A2" s="318" t="s">
        <v>683</v>
      </c>
      <c r="B2" s="319"/>
      <c r="C2" s="319"/>
      <c r="D2" s="319"/>
      <c r="E2" s="319"/>
      <c r="F2" s="320"/>
    </row>
    <row r="3" spans="1:16" s="73" customFormat="1" ht="25.5" x14ac:dyDescent="0.25">
      <c r="A3" s="69" t="s">
        <v>137</v>
      </c>
      <c r="B3" s="69" t="s">
        <v>138</v>
      </c>
      <c r="C3" s="69" t="s">
        <v>139</v>
      </c>
      <c r="D3" s="69" t="s">
        <v>140</v>
      </c>
      <c r="E3" s="70" t="s">
        <v>141</v>
      </c>
      <c r="F3" s="69" t="s">
        <v>142</v>
      </c>
      <c r="G3" s="71" t="s">
        <v>143</v>
      </c>
      <c r="H3" s="71" t="s">
        <v>144</v>
      </c>
      <c r="I3" s="72" t="s">
        <v>145</v>
      </c>
      <c r="J3" s="71" t="s">
        <v>146</v>
      </c>
      <c r="L3" s="74" t="s">
        <v>147</v>
      </c>
      <c r="N3" s="75" t="s">
        <v>148</v>
      </c>
      <c r="O3" s="74" t="s">
        <v>149</v>
      </c>
    </row>
    <row r="4" spans="1:16" s="84" customFormat="1" ht="12.75" hidden="1" x14ac:dyDescent="0.25">
      <c r="A4" s="76" t="s">
        <v>150</v>
      </c>
      <c r="B4" s="77"/>
      <c r="C4" s="77"/>
      <c r="D4" s="77" t="s">
        <v>151</v>
      </c>
      <c r="E4" s="78">
        <v>2013</v>
      </c>
      <c r="F4" s="77"/>
      <c r="G4" s="79"/>
      <c r="H4" s="79"/>
      <c r="I4" s="80"/>
      <c r="J4" s="79"/>
      <c r="K4" s="81"/>
      <c r="L4" s="82">
        <v>235.3</v>
      </c>
      <c r="M4" s="81"/>
      <c r="N4" s="83"/>
      <c r="O4" s="82"/>
      <c r="P4" s="84" t="s">
        <v>152</v>
      </c>
    </row>
    <row r="5" spans="1:16" s="84" customFormat="1" ht="12.75" hidden="1" x14ac:dyDescent="0.25">
      <c r="A5" s="76" t="s">
        <v>153</v>
      </c>
      <c r="B5" s="77"/>
      <c r="C5" s="77"/>
      <c r="D5" s="77" t="s">
        <v>151</v>
      </c>
      <c r="E5" s="78">
        <v>2013</v>
      </c>
      <c r="F5" s="77"/>
      <c r="G5" s="79"/>
      <c r="H5" s="79"/>
      <c r="I5" s="80"/>
      <c r="J5" s="79"/>
      <c r="K5" s="81"/>
      <c r="L5" s="82">
        <v>2826</v>
      </c>
      <c r="M5" s="81"/>
      <c r="N5" s="83"/>
      <c r="O5" s="82"/>
      <c r="P5" s="84" t="s">
        <v>152</v>
      </c>
    </row>
    <row r="6" spans="1:16" s="84" customFormat="1" ht="12.75" hidden="1" x14ac:dyDescent="0.25">
      <c r="A6" s="76" t="s">
        <v>154</v>
      </c>
      <c r="B6" s="77"/>
      <c r="C6" s="77"/>
      <c r="D6" s="77" t="s">
        <v>151</v>
      </c>
      <c r="E6" s="78">
        <v>2013</v>
      </c>
      <c r="F6" s="77"/>
      <c r="G6" s="79"/>
      <c r="H6" s="79"/>
      <c r="I6" s="80"/>
      <c r="J6" s="79"/>
      <c r="K6" s="81"/>
      <c r="L6" s="82">
        <v>235.29</v>
      </c>
      <c r="M6" s="81"/>
      <c r="N6" s="83"/>
      <c r="O6" s="82"/>
      <c r="P6" s="84" t="s">
        <v>152</v>
      </c>
    </row>
    <row r="7" spans="1:16" s="84" customFormat="1" ht="12.75" hidden="1" x14ac:dyDescent="0.25">
      <c r="A7" s="76" t="s">
        <v>155</v>
      </c>
      <c r="B7" s="77"/>
      <c r="C7" s="77"/>
      <c r="D7" s="77" t="s">
        <v>151</v>
      </c>
      <c r="E7" s="78">
        <v>2013</v>
      </c>
      <c r="F7" s="77"/>
      <c r="G7" s="79"/>
      <c r="H7" s="79"/>
      <c r="I7" s="80"/>
      <c r="J7" s="79"/>
      <c r="K7" s="81"/>
      <c r="L7" s="82">
        <v>493.68</v>
      </c>
      <c r="M7" s="81"/>
      <c r="N7" s="83"/>
      <c r="O7" s="82"/>
      <c r="P7" s="84" t="s">
        <v>152</v>
      </c>
    </row>
    <row r="8" spans="1:16" s="84" customFormat="1" ht="12.75" hidden="1" x14ac:dyDescent="0.25">
      <c r="A8" s="76" t="s">
        <v>156</v>
      </c>
      <c r="B8" s="77"/>
      <c r="C8" s="77"/>
      <c r="D8" s="77" t="s">
        <v>151</v>
      </c>
      <c r="E8" s="78">
        <v>2013</v>
      </c>
      <c r="F8" s="77"/>
      <c r="G8" s="79"/>
      <c r="H8" s="79"/>
      <c r="I8" s="80"/>
      <c r="J8" s="79"/>
      <c r="K8" s="81"/>
      <c r="L8" s="82">
        <v>1175</v>
      </c>
      <c r="M8" s="81"/>
      <c r="N8" s="83"/>
      <c r="O8" s="82"/>
      <c r="P8" s="84" t="s">
        <v>152</v>
      </c>
    </row>
    <row r="9" spans="1:16" s="84" customFormat="1" ht="12.75" hidden="1" x14ac:dyDescent="0.25">
      <c r="A9" s="76" t="s">
        <v>157</v>
      </c>
      <c r="B9" s="77"/>
      <c r="C9" s="77"/>
      <c r="D9" s="77" t="s">
        <v>151</v>
      </c>
      <c r="E9" s="78">
        <v>2013</v>
      </c>
      <c r="F9" s="77"/>
      <c r="G9" s="79"/>
      <c r="H9" s="79"/>
      <c r="I9" s="80"/>
      <c r="J9" s="79"/>
      <c r="K9" s="81"/>
      <c r="L9" s="82">
        <v>250</v>
      </c>
      <c r="M9" s="81"/>
      <c r="N9" s="83"/>
      <c r="O9" s="82"/>
      <c r="P9" s="84" t="s">
        <v>152</v>
      </c>
    </row>
    <row r="10" spans="1:16" s="84" customFormat="1" ht="12.75" hidden="1" x14ac:dyDescent="0.25">
      <c r="A10" s="76" t="s">
        <v>158</v>
      </c>
      <c r="B10" s="77"/>
      <c r="C10" s="77"/>
      <c r="D10" s="77" t="s">
        <v>151</v>
      </c>
      <c r="E10" s="78">
        <v>2013</v>
      </c>
      <c r="F10" s="77"/>
      <c r="G10" s="79"/>
      <c r="H10" s="79"/>
      <c r="I10" s="80"/>
      <c r="J10" s="79"/>
      <c r="K10" s="81"/>
      <c r="L10" s="82">
        <v>294.12</v>
      </c>
      <c r="M10" s="81"/>
      <c r="N10" s="83"/>
      <c r="O10" s="82"/>
      <c r="P10" s="84" t="s">
        <v>152</v>
      </c>
    </row>
    <row r="11" spans="1:16" s="84" customFormat="1" ht="12.75" hidden="1" x14ac:dyDescent="0.25">
      <c r="A11" s="76" t="s">
        <v>159</v>
      </c>
      <c r="B11" s="77"/>
      <c r="C11" s="77"/>
      <c r="D11" s="77" t="s">
        <v>151</v>
      </c>
      <c r="E11" s="78">
        <v>2013</v>
      </c>
      <c r="F11" s="77"/>
      <c r="G11" s="79"/>
      <c r="H11" s="79"/>
      <c r="I11" s="80"/>
      <c r="J11" s="79"/>
      <c r="K11" s="81"/>
      <c r="L11" s="82">
        <v>235.29</v>
      </c>
      <c r="M11" s="81"/>
      <c r="N11" s="83"/>
      <c r="O11" s="82"/>
      <c r="P11" s="84" t="s">
        <v>152</v>
      </c>
    </row>
    <row r="12" spans="1:16" s="84" customFormat="1" ht="12.75" hidden="1" x14ac:dyDescent="0.25">
      <c r="A12" s="76" t="s">
        <v>160</v>
      </c>
      <c r="B12" s="77"/>
      <c r="C12" s="77"/>
      <c r="D12" s="77" t="s">
        <v>151</v>
      </c>
      <c r="E12" s="78">
        <v>2013</v>
      </c>
      <c r="F12" s="77"/>
      <c r="G12" s="79"/>
      <c r="H12" s="79"/>
      <c r="I12" s="80"/>
      <c r="J12" s="79"/>
      <c r="K12" s="81"/>
      <c r="L12" s="82">
        <v>1905.44</v>
      </c>
      <c r="M12" s="81"/>
      <c r="N12" s="83"/>
      <c r="O12" s="82"/>
      <c r="P12" s="84" t="s">
        <v>152</v>
      </c>
    </row>
    <row r="13" spans="1:16" s="84" customFormat="1" ht="12.75" hidden="1" x14ac:dyDescent="0.25">
      <c r="A13" s="76" t="s">
        <v>161</v>
      </c>
      <c r="B13" s="77"/>
      <c r="C13" s="77"/>
      <c r="D13" s="77" t="s">
        <v>151</v>
      </c>
      <c r="E13" s="78">
        <v>2013</v>
      </c>
      <c r="F13" s="77"/>
      <c r="G13" s="79"/>
      <c r="H13" s="79"/>
      <c r="I13" s="80"/>
      <c r="J13" s="79"/>
      <c r="K13" s="81"/>
      <c r="L13" s="82">
        <v>235.29</v>
      </c>
      <c r="M13" s="81"/>
      <c r="N13" s="83"/>
      <c r="O13" s="82"/>
      <c r="P13" s="84" t="s">
        <v>152</v>
      </c>
    </row>
    <row r="14" spans="1:16" s="84" customFormat="1" ht="12.75" hidden="1" x14ac:dyDescent="0.25">
      <c r="A14" s="76" t="s">
        <v>162</v>
      </c>
      <c r="B14" s="77"/>
      <c r="C14" s="77"/>
      <c r="D14" s="77" t="s">
        <v>151</v>
      </c>
      <c r="E14" s="78">
        <v>2013</v>
      </c>
      <c r="F14" s="77"/>
      <c r="G14" s="79"/>
      <c r="H14" s="79"/>
      <c r="I14" s="80"/>
      <c r="J14" s="79"/>
      <c r="K14" s="81"/>
      <c r="L14" s="82">
        <v>235.29</v>
      </c>
      <c r="M14" s="81"/>
      <c r="N14" s="83"/>
      <c r="O14" s="82"/>
      <c r="P14" s="84" t="s">
        <v>152</v>
      </c>
    </row>
    <row r="15" spans="1:16" s="84" customFormat="1" ht="12.75" hidden="1" x14ac:dyDescent="0.25">
      <c r="A15" s="76" t="s">
        <v>163</v>
      </c>
      <c r="B15" s="77"/>
      <c r="C15" s="77"/>
      <c r="D15" s="77" t="s">
        <v>151</v>
      </c>
      <c r="E15" s="78">
        <v>2013</v>
      </c>
      <c r="F15" s="77"/>
      <c r="G15" s="79"/>
      <c r="H15" s="79"/>
      <c r="I15" s="80"/>
      <c r="J15" s="79"/>
      <c r="K15" s="81"/>
      <c r="L15" s="82">
        <v>2117.64</v>
      </c>
      <c r="M15" s="81"/>
      <c r="N15" s="83"/>
      <c r="O15" s="82"/>
      <c r="P15" s="84" t="s">
        <v>152</v>
      </c>
    </row>
    <row r="16" spans="1:16" s="84" customFormat="1" ht="12.75" hidden="1" x14ac:dyDescent="0.25">
      <c r="A16" s="76" t="s">
        <v>164</v>
      </c>
      <c r="B16" s="77"/>
      <c r="C16" s="77"/>
      <c r="D16" s="77" t="s">
        <v>151</v>
      </c>
      <c r="E16" s="78">
        <v>2013</v>
      </c>
      <c r="F16" s="77"/>
      <c r="G16" s="79"/>
      <c r="H16" s="79"/>
      <c r="I16" s="80"/>
      <c r="J16" s="79"/>
      <c r="K16" s="81"/>
      <c r="L16" s="82">
        <v>1294.1099999999999</v>
      </c>
      <c r="M16" s="81"/>
      <c r="N16" s="83"/>
      <c r="O16" s="82"/>
      <c r="P16" s="84" t="s">
        <v>152</v>
      </c>
    </row>
    <row r="17" spans="1:252" s="84" customFormat="1" ht="12.75" hidden="1" x14ac:dyDescent="0.25">
      <c r="A17" s="76" t="s">
        <v>165</v>
      </c>
      <c r="B17" s="77"/>
      <c r="C17" s="77"/>
      <c r="D17" s="77" t="s">
        <v>151</v>
      </c>
      <c r="E17" s="78">
        <v>2013</v>
      </c>
      <c r="F17" s="77"/>
      <c r="G17" s="79"/>
      <c r="H17" s="79"/>
      <c r="I17" s="80"/>
      <c r="J17" s="79"/>
      <c r="K17" s="81"/>
      <c r="L17" s="82">
        <v>352.94</v>
      </c>
      <c r="M17" s="81"/>
      <c r="N17" s="83"/>
      <c r="O17" s="82"/>
      <c r="P17" s="84" t="s">
        <v>152</v>
      </c>
    </row>
    <row r="18" spans="1:252" s="84" customFormat="1" ht="12.75" hidden="1" x14ac:dyDescent="0.25">
      <c r="A18" s="76" t="s">
        <v>166</v>
      </c>
      <c r="B18" s="77"/>
      <c r="C18" s="77"/>
      <c r="D18" s="77" t="s">
        <v>151</v>
      </c>
      <c r="E18" s="78">
        <v>2013</v>
      </c>
      <c r="F18" s="77"/>
      <c r="G18" s="79"/>
      <c r="H18" s="79"/>
      <c r="I18" s="80"/>
      <c r="J18" s="79"/>
      <c r="K18" s="81"/>
      <c r="L18" s="82">
        <v>352.94</v>
      </c>
      <c r="M18" s="81"/>
      <c r="N18" s="83"/>
      <c r="O18" s="82"/>
      <c r="P18" s="84" t="s">
        <v>152</v>
      </c>
    </row>
    <row r="19" spans="1:252" s="84" customFormat="1" ht="12.75" hidden="1" x14ac:dyDescent="0.25">
      <c r="A19" s="76" t="s">
        <v>167</v>
      </c>
      <c r="B19" s="77"/>
      <c r="C19" s="77"/>
      <c r="D19" s="77" t="s">
        <v>151</v>
      </c>
      <c r="E19" s="78">
        <v>2013</v>
      </c>
      <c r="F19" s="77"/>
      <c r="G19" s="79"/>
      <c r="H19" s="79"/>
      <c r="I19" s="80"/>
      <c r="J19" s="79"/>
      <c r="K19" s="81"/>
      <c r="L19" s="82">
        <v>250</v>
      </c>
      <c r="M19" s="81"/>
      <c r="N19" s="83"/>
      <c r="O19" s="82"/>
      <c r="P19" s="84" t="s">
        <v>152</v>
      </c>
    </row>
    <row r="20" spans="1:252" s="84" customFormat="1" ht="12.75" hidden="1" x14ac:dyDescent="0.25">
      <c r="A20" s="76" t="s">
        <v>168</v>
      </c>
      <c r="B20" s="77"/>
      <c r="C20" s="77"/>
      <c r="D20" s="77" t="s">
        <v>151</v>
      </c>
      <c r="E20" s="78">
        <v>2013</v>
      </c>
      <c r="F20" s="77"/>
      <c r="G20" s="79"/>
      <c r="H20" s="79"/>
      <c r="I20" s="80"/>
      <c r="J20" s="79"/>
      <c r="K20" s="81"/>
      <c r="L20" s="82">
        <v>705.88</v>
      </c>
      <c r="M20" s="81"/>
      <c r="N20" s="83"/>
      <c r="O20" s="82"/>
      <c r="P20" s="84" t="s">
        <v>152</v>
      </c>
    </row>
    <row r="21" spans="1:252" s="84" customFormat="1" ht="12.75" hidden="1" x14ac:dyDescent="0.25">
      <c r="A21" s="76" t="s">
        <v>169</v>
      </c>
      <c r="B21" s="77"/>
      <c r="C21" s="77"/>
      <c r="D21" s="77" t="s">
        <v>151</v>
      </c>
      <c r="E21" s="78">
        <v>2013</v>
      </c>
      <c r="F21" s="77"/>
      <c r="G21" s="71"/>
      <c r="H21" s="71"/>
      <c r="I21" s="72"/>
      <c r="J21" s="71"/>
      <c r="K21" s="73"/>
      <c r="L21" s="82">
        <v>235.3</v>
      </c>
      <c r="M21" s="73"/>
      <c r="N21" s="85"/>
      <c r="O21" s="86"/>
      <c r="P21" s="84" t="s">
        <v>152</v>
      </c>
    </row>
    <row r="22" spans="1:252" s="84" customFormat="1" ht="12.75" hidden="1" x14ac:dyDescent="0.25">
      <c r="A22" s="76"/>
      <c r="B22" s="77"/>
      <c r="C22" s="77"/>
      <c r="D22" s="77"/>
      <c r="E22" s="78"/>
      <c r="F22" s="77"/>
      <c r="G22" s="71"/>
      <c r="H22" s="71"/>
      <c r="I22" s="72"/>
      <c r="J22" s="71"/>
      <c r="K22" s="73"/>
      <c r="L22" s="82"/>
      <c r="M22" s="73"/>
      <c r="N22" s="85"/>
      <c r="O22" s="86"/>
    </row>
    <row r="23" spans="1:252" s="84" customFormat="1" ht="12.75" hidden="1" x14ac:dyDescent="0.25">
      <c r="A23" s="76"/>
      <c r="B23" s="77"/>
      <c r="C23" s="77"/>
      <c r="D23" s="77"/>
      <c r="E23" s="78"/>
      <c r="F23" s="77"/>
      <c r="G23" s="71"/>
      <c r="H23" s="71"/>
      <c r="I23" s="72"/>
      <c r="J23" s="71"/>
      <c r="K23" s="73"/>
      <c r="L23" s="82"/>
      <c r="M23" s="73"/>
      <c r="N23" s="85"/>
      <c r="O23" s="86"/>
    </row>
    <row r="24" spans="1:252" s="84" customFormat="1" ht="12.75" hidden="1" x14ac:dyDescent="0.25">
      <c r="A24" s="76"/>
      <c r="B24" s="77"/>
      <c r="C24" s="77"/>
      <c r="D24" s="77"/>
      <c r="E24" s="78"/>
      <c r="F24" s="77"/>
      <c r="G24" s="71"/>
      <c r="H24" s="71"/>
      <c r="I24" s="72"/>
      <c r="J24" s="71"/>
      <c r="K24" s="73"/>
      <c r="L24" s="82"/>
      <c r="M24" s="73"/>
      <c r="N24" s="85"/>
      <c r="O24" s="86"/>
    </row>
    <row r="25" spans="1:252" s="84" customFormat="1" ht="12.75" hidden="1" x14ac:dyDescent="0.25">
      <c r="A25" s="76"/>
      <c r="B25" s="77"/>
      <c r="C25" s="77"/>
      <c r="D25" s="77"/>
      <c r="E25" s="78"/>
      <c r="F25" s="77"/>
      <c r="G25" s="71"/>
      <c r="H25" s="71"/>
      <c r="I25" s="72"/>
      <c r="J25" s="71"/>
      <c r="K25" s="73"/>
      <c r="L25" s="82"/>
      <c r="M25" s="73"/>
      <c r="N25" s="85"/>
      <c r="O25" s="86"/>
    </row>
    <row r="26" spans="1:252" s="73" customFormat="1" ht="12.75" hidden="1" x14ac:dyDescent="0.25">
      <c r="A26" s="71"/>
      <c r="B26" s="71"/>
      <c r="C26" s="71"/>
      <c r="D26" s="71"/>
      <c r="E26" s="72"/>
      <c r="F26" s="71"/>
      <c r="G26" s="71"/>
      <c r="H26" s="71"/>
      <c r="I26" s="72"/>
      <c r="J26" s="71"/>
      <c r="L26" s="74"/>
      <c r="N26" s="75"/>
      <c r="O26" s="74"/>
    </row>
    <row r="27" spans="1:252" s="81" customFormat="1" hidden="1" x14ac:dyDescent="0.25">
      <c r="A27" s="87" t="s">
        <v>170</v>
      </c>
      <c r="B27" s="88"/>
      <c r="C27" s="88"/>
      <c r="D27" s="89" t="s">
        <v>171</v>
      </c>
      <c r="E27" s="90" t="s">
        <v>172</v>
      </c>
      <c r="F27" s="91">
        <v>11500</v>
      </c>
      <c r="G27" s="92"/>
      <c r="H27" s="92"/>
      <c r="I27" s="93"/>
      <c r="J27" s="94"/>
      <c r="K27" s="95"/>
      <c r="L27" s="91" t="e">
        <f>#REF!/12*10</f>
        <v>#REF!</v>
      </c>
      <c r="M27" s="96"/>
      <c r="N27" s="97" t="e">
        <f>#REF!/12*2+(10350*1.04)/12*10</f>
        <v>#REF!</v>
      </c>
      <c r="O27" s="98">
        <f>(10350*1.04)/12*2+(10350*1.04)/12*10</f>
        <v>10764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</row>
    <row r="28" spans="1:252" s="73" customFormat="1" ht="12.75" hidden="1" x14ac:dyDescent="0.25">
      <c r="A28" s="71" t="s">
        <v>173</v>
      </c>
      <c r="B28" s="79"/>
      <c r="C28" s="79"/>
      <c r="D28" s="79" t="s">
        <v>174</v>
      </c>
      <c r="E28" s="80" t="s">
        <v>175</v>
      </c>
      <c r="F28" s="79"/>
      <c r="G28" s="79"/>
      <c r="H28" s="79"/>
      <c r="I28" s="80"/>
      <c r="J28" s="79"/>
      <c r="K28" s="81"/>
      <c r="L28" s="99" t="s">
        <v>176</v>
      </c>
      <c r="M28" s="81"/>
      <c r="N28" s="100"/>
      <c r="O28" s="99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</row>
    <row r="29" spans="1:252" s="103" customFormat="1" ht="12.75" hidden="1" x14ac:dyDescent="0.25">
      <c r="A29" s="76" t="s">
        <v>177</v>
      </c>
      <c r="B29" s="77"/>
      <c r="C29" s="77"/>
      <c r="D29" s="77" t="s">
        <v>178</v>
      </c>
      <c r="E29" s="78" t="s">
        <v>179</v>
      </c>
      <c r="F29" s="101">
        <v>200000</v>
      </c>
      <c r="G29" s="101"/>
      <c r="H29" s="101">
        <f>80000*1.21</f>
        <v>96800</v>
      </c>
      <c r="I29" s="78" t="s">
        <v>180</v>
      </c>
      <c r="J29" s="102">
        <f>50000*1.21</f>
        <v>60500</v>
      </c>
      <c r="K29" s="84" t="s">
        <v>181</v>
      </c>
      <c r="L29" s="82">
        <v>0</v>
      </c>
      <c r="N29" s="82"/>
      <c r="O29" s="82"/>
    </row>
    <row r="30" spans="1:252" s="103" customFormat="1" ht="12.75" hidden="1" x14ac:dyDescent="0.25">
      <c r="A30" s="71" t="s">
        <v>182</v>
      </c>
      <c r="B30" s="79"/>
      <c r="C30" s="79"/>
      <c r="D30" s="79" t="s">
        <v>183</v>
      </c>
      <c r="E30" s="80">
        <v>2013</v>
      </c>
      <c r="F30" s="79"/>
      <c r="G30" s="79"/>
      <c r="H30" s="79"/>
      <c r="I30" s="80"/>
      <c r="J30" s="79"/>
      <c r="K30" s="81"/>
      <c r="L30" s="99">
        <v>61000</v>
      </c>
      <c r="M30" s="73"/>
      <c r="N30" s="74"/>
      <c r="O30" s="74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</row>
    <row r="31" spans="1:252" s="103" customFormat="1" hidden="1" x14ac:dyDescent="0.25">
      <c r="A31" s="87" t="s">
        <v>184</v>
      </c>
      <c r="B31" s="88"/>
      <c r="C31" s="88"/>
      <c r="D31" s="89" t="s">
        <v>185</v>
      </c>
      <c r="E31" s="90" t="s">
        <v>186</v>
      </c>
      <c r="F31" s="91">
        <f>24500+1300</f>
        <v>25800</v>
      </c>
      <c r="G31" s="92"/>
      <c r="H31" s="92"/>
      <c r="I31" s="93"/>
      <c r="J31" s="94"/>
      <c r="K31" s="95"/>
      <c r="L31" s="91" t="e">
        <f>#REF!</f>
        <v>#REF!</v>
      </c>
      <c r="M31" s="96"/>
      <c r="N31" s="98">
        <v>24674</v>
      </c>
      <c r="O31" s="10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</row>
    <row r="32" spans="1:252" s="103" customFormat="1" hidden="1" x14ac:dyDescent="0.25">
      <c r="A32" s="105" t="s">
        <v>187</v>
      </c>
      <c r="B32" s="106"/>
      <c r="C32" s="106"/>
      <c r="D32" s="89" t="s">
        <v>188</v>
      </c>
      <c r="E32" s="90" t="s">
        <v>189</v>
      </c>
      <c r="F32" s="91">
        <v>1500</v>
      </c>
      <c r="G32" s="92"/>
      <c r="H32" s="92"/>
      <c r="I32" s="93"/>
      <c r="J32" s="94"/>
      <c r="K32" s="95"/>
      <c r="L32" s="91"/>
      <c r="M32" s="96"/>
      <c r="N32" s="104">
        <v>1830</v>
      </c>
      <c r="O32" s="10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</row>
    <row r="33" spans="1:252" hidden="1" x14ac:dyDescent="0.25">
      <c r="A33" s="107" t="s">
        <v>190</v>
      </c>
      <c r="B33" s="108"/>
      <c r="C33" s="108"/>
      <c r="D33" s="108" t="s">
        <v>191</v>
      </c>
      <c r="E33" s="109" t="s">
        <v>192</v>
      </c>
      <c r="F33" s="110">
        <v>8700</v>
      </c>
      <c r="G33" s="110"/>
      <c r="H33" s="110"/>
      <c r="I33" s="109"/>
      <c r="J33" s="111"/>
      <c r="K33" s="112"/>
      <c r="L33" s="113" t="e">
        <f>+#REF!</f>
        <v>#REF!</v>
      </c>
      <c r="M33" s="114"/>
      <c r="N33" s="113"/>
      <c r="O33" s="11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</row>
    <row r="34" spans="1:252" hidden="1" x14ac:dyDescent="0.25">
      <c r="A34" s="76" t="s">
        <v>190</v>
      </c>
      <c r="B34" s="77"/>
      <c r="C34" s="77"/>
      <c r="D34" s="77" t="s">
        <v>191</v>
      </c>
      <c r="E34" s="78" t="s">
        <v>193</v>
      </c>
      <c r="F34" s="101"/>
      <c r="G34" s="110"/>
      <c r="H34" s="110"/>
      <c r="I34" s="109"/>
      <c r="J34" s="111"/>
      <c r="K34" s="112"/>
      <c r="L34" s="113"/>
      <c r="M34" s="114"/>
      <c r="N34" s="113">
        <v>2400</v>
      </c>
      <c r="O34" s="11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</row>
    <row r="35" spans="1:252" hidden="1" x14ac:dyDescent="0.25">
      <c r="A35" s="87" t="s">
        <v>194</v>
      </c>
      <c r="B35" s="88"/>
      <c r="C35" s="88"/>
      <c r="D35" s="89" t="s">
        <v>195</v>
      </c>
      <c r="E35" s="90" t="s">
        <v>186</v>
      </c>
      <c r="F35" s="91">
        <v>10852</v>
      </c>
      <c r="G35" s="92"/>
      <c r="H35" s="92"/>
      <c r="I35" s="93"/>
      <c r="J35" s="94"/>
      <c r="K35" s="95"/>
      <c r="L35" s="91" t="e">
        <f>#REF!</f>
        <v>#REF!</v>
      </c>
      <c r="M35" s="96"/>
      <c r="N35" s="98">
        <v>10157.469999999999</v>
      </c>
      <c r="O35" s="104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</row>
    <row r="36" spans="1:252" hidden="1" x14ac:dyDescent="0.25">
      <c r="A36" s="87" t="s">
        <v>196</v>
      </c>
      <c r="B36" s="88"/>
      <c r="C36" s="88"/>
      <c r="D36" s="89" t="s">
        <v>195</v>
      </c>
      <c r="E36" s="90" t="s">
        <v>197</v>
      </c>
      <c r="F36" s="91">
        <v>7500</v>
      </c>
      <c r="G36" s="92"/>
      <c r="H36" s="92"/>
      <c r="I36" s="93"/>
      <c r="J36" s="94"/>
      <c r="K36" s="95"/>
      <c r="L36" s="91"/>
      <c r="M36" s="96"/>
      <c r="N36" s="98"/>
      <c r="O36" s="98" t="e">
        <f>#REF!</f>
        <v>#REF!</v>
      </c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</row>
    <row r="37" spans="1:252" hidden="1" x14ac:dyDescent="0.25">
      <c r="A37" s="76" t="s">
        <v>198</v>
      </c>
      <c r="B37" s="77"/>
      <c r="C37" s="77"/>
      <c r="D37" s="77" t="s">
        <v>199</v>
      </c>
      <c r="E37" s="78">
        <v>2014</v>
      </c>
      <c r="F37" s="101"/>
      <c r="G37" s="101"/>
      <c r="H37" s="101"/>
      <c r="I37" s="78"/>
      <c r="J37" s="102"/>
      <c r="K37" s="84"/>
      <c r="L37" s="82"/>
      <c r="M37" s="103"/>
      <c r="N37" s="82">
        <v>3000</v>
      </c>
      <c r="O37" s="82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</row>
    <row r="38" spans="1:252" hidden="1" x14ac:dyDescent="0.25">
      <c r="A38" s="76" t="s">
        <v>200</v>
      </c>
      <c r="B38" s="77"/>
      <c r="C38" s="77"/>
      <c r="D38" s="77" t="s">
        <v>191</v>
      </c>
      <c r="E38" s="78" t="s">
        <v>201</v>
      </c>
      <c r="F38" s="101"/>
      <c r="G38" s="101"/>
      <c r="H38" s="101"/>
      <c r="I38" s="78"/>
      <c r="J38" s="102"/>
      <c r="K38" s="84"/>
      <c r="L38" s="82">
        <v>11400</v>
      </c>
      <c r="M38" s="103"/>
      <c r="N38" s="82"/>
      <c r="O38" s="82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</row>
    <row r="39" spans="1:252" hidden="1" x14ac:dyDescent="0.25">
      <c r="A39" s="71" t="s">
        <v>202</v>
      </c>
      <c r="B39" s="115"/>
      <c r="C39" s="115"/>
      <c r="D39" s="115" t="s">
        <v>203</v>
      </c>
      <c r="E39" s="116" t="s">
        <v>204</v>
      </c>
      <c r="F39" s="117">
        <v>22000</v>
      </c>
      <c r="G39" s="117"/>
      <c r="H39" s="117"/>
      <c r="I39" s="116"/>
      <c r="J39" s="118" t="e">
        <f>#REF!</f>
        <v>#REF!</v>
      </c>
      <c r="L39" s="119" t="e">
        <f>#REF!</f>
        <v>#REF!</v>
      </c>
      <c r="N39" s="119" t="e">
        <f>J39</f>
        <v>#REF!</v>
      </c>
      <c r="O39" s="119"/>
    </row>
    <row r="40" spans="1:252" hidden="1" x14ac:dyDescent="0.25">
      <c r="A40" s="71" t="s">
        <v>205</v>
      </c>
      <c r="B40" s="115"/>
      <c r="C40" s="115"/>
      <c r="D40" s="115" t="s">
        <v>206</v>
      </c>
      <c r="E40" s="116" t="s">
        <v>207</v>
      </c>
      <c r="F40" s="117">
        <v>7848</v>
      </c>
      <c r="G40" s="117"/>
      <c r="H40" s="117" t="e">
        <f>+#REF!</f>
        <v>#REF!</v>
      </c>
      <c r="I40" s="116"/>
      <c r="J40" s="118"/>
      <c r="K40" s="67" t="s">
        <v>208</v>
      </c>
      <c r="L40" s="119"/>
      <c r="N40" s="119"/>
      <c r="O40" s="119"/>
    </row>
    <row r="41" spans="1:252" hidden="1" x14ac:dyDescent="0.25">
      <c r="A41" s="71" t="s">
        <v>205</v>
      </c>
      <c r="B41" s="115"/>
      <c r="C41" s="115"/>
      <c r="D41" s="115" t="s">
        <v>206</v>
      </c>
      <c r="E41" s="116" t="s">
        <v>209</v>
      </c>
      <c r="F41" s="117">
        <v>11520</v>
      </c>
      <c r="G41" s="117"/>
      <c r="H41" s="117"/>
      <c r="I41" s="116"/>
      <c r="J41" s="118">
        <v>11520</v>
      </c>
      <c r="L41" s="119"/>
      <c r="N41" s="119"/>
      <c r="O41" s="119"/>
    </row>
    <row r="42" spans="1:252" s="95" customFormat="1" hidden="1" x14ac:dyDescent="0.25">
      <c r="A42" s="71" t="s">
        <v>210</v>
      </c>
      <c r="B42" s="115"/>
      <c r="C42" s="115"/>
      <c r="D42" s="115"/>
      <c r="E42" s="116">
        <v>2011</v>
      </c>
      <c r="F42" s="117">
        <v>15000</v>
      </c>
      <c r="G42" s="117"/>
      <c r="H42" s="117">
        <v>18600</v>
      </c>
      <c r="I42" s="116"/>
      <c r="J42" s="118" t="e">
        <f>#REF!+#REF!*1%</f>
        <v>#REF!</v>
      </c>
      <c r="K42" s="67"/>
      <c r="L42" s="119"/>
      <c r="M42" s="67"/>
      <c r="N42" s="119"/>
      <c r="O42" s="119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</row>
    <row r="43" spans="1:252" s="120" customFormat="1" hidden="1" x14ac:dyDescent="0.25">
      <c r="A43" s="71" t="s">
        <v>210</v>
      </c>
      <c r="B43" s="115"/>
      <c r="C43" s="115"/>
      <c r="D43" s="115" t="s">
        <v>211</v>
      </c>
      <c r="E43" s="116">
        <v>2013</v>
      </c>
      <c r="F43" s="117">
        <v>15000</v>
      </c>
      <c r="G43" s="117"/>
      <c r="H43" s="117"/>
      <c r="I43" s="116"/>
      <c r="J43" s="118"/>
      <c r="K43" s="67"/>
      <c r="L43" s="119" t="e">
        <f>#REF!</f>
        <v>#REF!</v>
      </c>
      <c r="M43" s="67"/>
      <c r="N43" s="119"/>
      <c r="O43" s="119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</row>
    <row r="44" spans="1:252" s="120" customFormat="1" hidden="1" x14ac:dyDescent="0.25">
      <c r="A44" s="71" t="s">
        <v>212</v>
      </c>
      <c r="B44" s="115"/>
      <c r="C44" s="115"/>
      <c r="D44" s="115" t="s">
        <v>213</v>
      </c>
      <c r="E44" s="116" t="s">
        <v>214</v>
      </c>
      <c r="F44" s="117">
        <v>5700</v>
      </c>
      <c r="G44" s="117"/>
      <c r="H44" s="117"/>
      <c r="I44" s="116"/>
      <c r="J44" s="118"/>
      <c r="K44" s="67"/>
      <c r="L44" s="119"/>
      <c r="M44" s="67"/>
      <c r="N44" s="119"/>
      <c r="O44" s="119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</row>
    <row r="45" spans="1:252" s="124" customFormat="1" x14ac:dyDescent="0.25">
      <c r="A45" s="272" t="s">
        <v>215</v>
      </c>
      <c r="B45" s="273"/>
      <c r="C45" s="273"/>
      <c r="D45" s="273"/>
      <c r="E45" s="274"/>
      <c r="F45" s="275"/>
      <c r="G45" s="122"/>
      <c r="H45" s="122"/>
      <c r="I45" s="121"/>
      <c r="J45" s="123"/>
      <c r="L45" s="125"/>
      <c r="N45" s="125"/>
      <c r="O45" s="125"/>
    </row>
    <row r="46" spans="1:252" s="120" customFormat="1" ht="30" x14ac:dyDescent="0.25">
      <c r="A46" s="71" t="s">
        <v>216</v>
      </c>
      <c r="B46" s="79" t="s">
        <v>217</v>
      </c>
      <c r="C46" s="126" t="s">
        <v>218</v>
      </c>
      <c r="D46" s="115" t="s">
        <v>219</v>
      </c>
      <c r="E46" s="116"/>
      <c r="F46" s="118" t="s">
        <v>220</v>
      </c>
      <c r="G46" s="117"/>
      <c r="H46" s="117"/>
      <c r="I46" s="116"/>
      <c r="J46" s="118"/>
      <c r="K46" s="67"/>
      <c r="L46" s="119"/>
      <c r="M46" s="67"/>
      <c r="N46" s="119"/>
      <c r="O46" s="119" t="e">
        <f>#REF!</f>
        <v>#REF!</v>
      </c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</row>
    <row r="47" spans="1:252" s="120" customFormat="1" hidden="1" x14ac:dyDescent="0.25">
      <c r="A47" s="76" t="s">
        <v>210</v>
      </c>
      <c r="B47" s="127"/>
      <c r="C47" s="127"/>
      <c r="D47" s="127" t="s">
        <v>211</v>
      </c>
      <c r="E47" s="93">
        <v>2014</v>
      </c>
      <c r="F47" s="92">
        <v>9500</v>
      </c>
      <c r="G47" s="117"/>
      <c r="H47" s="117"/>
      <c r="I47" s="116"/>
      <c r="J47" s="118"/>
      <c r="K47" s="67"/>
      <c r="L47" s="104"/>
      <c r="M47" s="67"/>
      <c r="N47" s="104" t="e">
        <f>#REF!</f>
        <v>#REF!</v>
      </c>
      <c r="O47" s="104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</row>
    <row r="48" spans="1:252" hidden="1" x14ac:dyDescent="0.25">
      <c r="A48" s="71" t="s">
        <v>212</v>
      </c>
      <c r="B48" s="115"/>
      <c r="C48" s="115"/>
      <c r="D48" s="115" t="s">
        <v>213</v>
      </c>
      <c r="E48" s="116" t="s">
        <v>221</v>
      </c>
      <c r="F48" s="115">
        <v>7100</v>
      </c>
      <c r="G48" s="117"/>
      <c r="H48" s="117">
        <v>8520</v>
      </c>
      <c r="I48" s="116"/>
      <c r="J48" s="118">
        <f>2366.66666666667*1.21</f>
        <v>2863.6666666666706</v>
      </c>
      <c r="L48" s="119">
        <f>2366.66666666667*1.22</f>
        <v>2887.3333333333376</v>
      </c>
      <c r="N48" s="119"/>
      <c r="O48" s="119"/>
    </row>
    <row r="49" spans="1:254" hidden="1" x14ac:dyDescent="0.25">
      <c r="A49" s="76" t="s">
        <v>222</v>
      </c>
      <c r="B49" s="127"/>
      <c r="C49" s="127"/>
      <c r="D49" s="127" t="s">
        <v>223</v>
      </c>
      <c r="E49" s="93">
        <v>2011</v>
      </c>
      <c r="F49" s="92">
        <v>500</v>
      </c>
      <c r="G49" s="92"/>
      <c r="H49" s="92">
        <v>500</v>
      </c>
      <c r="I49" s="93"/>
      <c r="J49" s="128" t="s">
        <v>224</v>
      </c>
      <c r="K49" s="129" t="s">
        <v>225</v>
      </c>
      <c r="L49" s="104"/>
      <c r="M49" s="95"/>
      <c r="N49" s="104"/>
      <c r="O49" s="104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</row>
    <row r="50" spans="1:254" hidden="1" x14ac:dyDescent="0.25">
      <c r="A50" s="76" t="s">
        <v>210</v>
      </c>
      <c r="B50" s="127"/>
      <c r="C50" s="127"/>
      <c r="D50" s="127" t="s">
        <v>211</v>
      </c>
      <c r="E50" s="93">
        <v>2015</v>
      </c>
      <c r="F50" s="92">
        <v>9500</v>
      </c>
      <c r="G50" s="92"/>
      <c r="H50" s="92"/>
      <c r="I50" s="93"/>
      <c r="J50" s="128"/>
      <c r="K50" s="129"/>
      <c r="L50" s="104"/>
      <c r="M50" s="95"/>
      <c r="N50" s="104"/>
      <c r="O50" s="104" t="e">
        <f>#REF!</f>
        <v>#REF!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</row>
    <row r="51" spans="1:254" s="95" customFormat="1" hidden="1" x14ac:dyDescent="0.25">
      <c r="A51" s="71" t="s">
        <v>156</v>
      </c>
      <c r="B51" s="79"/>
      <c r="C51" s="79"/>
      <c r="D51" s="115" t="s">
        <v>226</v>
      </c>
      <c r="E51" s="80" t="s">
        <v>227</v>
      </c>
      <c r="F51" s="117">
        <v>500</v>
      </c>
      <c r="G51" s="117"/>
      <c r="H51" s="117"/>
      <c r="I51" s="116"/>
      <c r="J51" s="128"/>
      <c r="K51" s="67"/>
      <c r="L51" s="119"/>
      <c r="M51" s="67"/>
      <c r="N51" s="82" t="e">
        <f>#REF!</f>
        <v>#REF!</v>
      </c>
      <c r="O51" s="92"/>
      <c r="P51" s="130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131"/>
      <c r="IN51" s="131"/>
      <c r="IO51" s="132"/>
      <c r="IP51" s="132"/>
      <c r="IQ51" s="133"/>
      <c r="IR51" s="134"/>
      <c r="IS51" s="134"/>
      <c r="IT51" s="134"/>
    </row>
    <row r="52" spans="1:254" s="95" customFormat="1" hidden="1" x14ac:dyDescent="0.25">
      <c r="A52" s="71" t="s">
        <v>228</v>
      </c>
      <c r="B52" s="79"/>
      <c r="C52" s="79"/>
      <c r="D52" s="115" t="s">
        <v>229</v>
      </c>
      <c r="E52" s="80" t="s">
        <v>230</v>
      </c>
      <c r="F52" s="117">
        <v>1326.34</v>
      </c>
      <c r="G52" s="117"/>
      <c r="H52" s="117"/>
      <c r="I52" s="116"/>
      <c r="J52" s="128"/>
      <c r="K52" s="67"/>
      <c r="L52" s="119"/>
      <c r="M52" s="67"/>
      <c r="N52" s="82"/>
      <c r="O52" s="92"/>
      <c r="P52" s="130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131"/>
      <c r="IN52" s="131"/>
      <c r="IO52" s="132"/>
      <c r="IP52" s="132"/>
      <c r="IQ52" s="133"/>
      <c r="IR52" s="134"/>
      <c r="IS52" s="134"/>
      <c r="IT52" s="134"/>
    </row>
    <row r="53" spans="1:254" s="95" customFormat="1" hidden="1" x14ac:dyDescent="0.25">
      <c r="A53" s="71" t="s">
        <v>167</v>
      </c>
      <c r="B53" s="79"/>
      <c r="C53" s="79"/>
      <c r="D53" s="115" t="s">
        <v>226</v>
      </c>
      <c r="E53" s="80" t="s">
        <v>231</v>
      </c>
      <c r="F53" s="117">
        <v>500</v>
      </c>
      <c r="G53" s="117"/>
      <c r="H53" s="117"/>
      <c r="I53" s="116"/>
      <c r="J53" s="128"/>
      <c r="K53" s="67"/>
      <c r="L53" s="119"/>
      <c r="M53" s="67"/>
      <c r="N53" s="82" t="e">
        <f>#REF!</f>
        <v>#REF!</v>
      </c>
      <c r="O53" s="92"/>
      <c r="P53" s="130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131"/>
      <c r="IN53" s="131"/>
      <c r="IO53" s="132"/>
      <c r="IP53" s="132"/>
      <c r="IQ53" s="133"/>
      <c r="IR53" s="134"/>
      <c r="IS53" s="134"/>
      <c r="IT53" s="134"/>
    </row>
    <row r="54" spans="1:254" s="95" customFormat="1" hidden="1" x14ac:dyDescent="0.25">
      <c r="A54" s="71" t="s">
        <v>167</v>
      </c>
      <c r="B54" s="79"/>
      <c r="C54" s="79"/>
      <c r="D54" s="115" t="s">
        <v>226</v>
      </c>
      <c r="E54" s="80" t="s">
        <v>232</v>
      </c>
      <c r="F54" s="117">
        <v>250</v>
      </c>
      <c r="G54" s="117"/>
      <c r="H54" s="117"/>
      <c r="I54" s="116"/>
      <c r="J54" s="128"/>
      <c r="K54" s="67"/>
      <c r="L54" s="119"/>
      <c r="M54" s="67"/>
      <c r="N54" s="82">
        <f>F54</f>
        <v>250</v>
      </c>
      <c r="O54" s="92"/>
      <c r="P54" s="130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131"/>
      <c r="IN54" s="131"/>
      <c r="IO54" s="132"/>
      <c r="IP54" s="132"/>
      <c r="IQ54" s="133"/>
      <c r="IR54" s="134"/>
      <c r="IS54" s="134"/>
      <c r="IT54" s="134"/>
    </row>
    <row r="55" spans="1:254" s="95" customFormat="1" hidden="1" x14ac:dyDescent="0.25">
      <c r="A55" s="71" t="s">
        <v>233</v>
      </c>
      <c r="B55" s="79"/>
      <c r="C55" s="79"/>
      <c r="D55" s="115" t="s">
        <v>234</v>
      </c>
      <c r="E55" s="135">
        <v>41948</v>
      </c>
      <c r="F55" s="117">
        <v>1500</v>
      </c>
      <c r="G55" s="117"/>
      <c r="H55" s="117"/>
      <c r="I55" s="116"/>
      <c r="J55" s="128"/>
      <c r="K55" s="67"/>
      <c r="L55" s="119"/>
      <c r="M55" s="67"/>
      <c r="N55" s="82">
        <v>1830</v>
      </c>
      <c r="O55" s="92"/>
      <c r="P55" s="130" t="s">
        <v>235</v>
      </c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131"/>
      <c r="IN55" s="131"/>
      <c r="IO55" s="132"/>
      <c r="IP55" s="132"/>
      <c r="IQ55" s="133"/>
      <c r="IR55" s="134"/>
      <c r="IS55" s="134"/>
      <c r="IT55" s="134"/>
    </row>
    <row r="56" spans="1:254" s="95" customFormat="1" ht="25.5" hidden="1" customHeight="1" x14ac:dyDescent="0.25">
      <c r="A56" s="71" t="s">
        <v>236</v>
      </c>
      <c r="B56" s="79"/>
      <c r="C56" s="79"/>
      <c r="D56" s="115" t="s">
        <v>237</v>
      </c>
      <c r="E56" s="80">
        <v>2014</v>
      </c>
      <c r="F56" s="117">
        <v>4900</v>
      </c>
      <c r="G56" s="117"/>
      <c r="H56" s="117"/>
      <c r="I56" s="116"/>
      <c r="J56" s="128"/>
      <c r="K56" s="67"/>
      <c r="L56" s="119"/>
      <c r="M56" s="67"/>
      <c r="N56" s="82" t="e">
        <f>#REF!</f>
        <v>#REF!</v>
      </c>
      <c r="O56" s="92"/>
      <c r="P56" s="130" t="s">
        <v>238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131"/>
      <c r="IN56" s="131"/>
      <c r="IO56" s="132"/>
      <c r="IP56" s="132"/>
      <c r="IQ56" s="133"/>
      <c r="IR56" s="134"/>
      <c r="IS56" s="134"/>
      <c r="IT56" s="134"/>
    </row>
    <row r="57" spans="1:254" s="95" customFormat="1" hidden="1" x14ac:dyDescent="0.25">
      <c r="A57" s="71" t="s">
        <v>236</v>
      </c>
      <c r="B57" s="79"/>
      <c r="C57" s="79"/>
      <c r="D57" s="115" t="s">
        <v>237</v>
      </c>
      <c r="E57" s="80">
        <v>2013</v>
      </c>
      <c r="F57" s="117"/>
      <c r="G57" s="117"/>
      <c r="H57" s="117"/>
      <c r="I57" s="116"/>
      <c r="J57" s="128"/>
      <c r="K57" s="67"/>
      <c r="L57" s="119" t="e">
        <f>#REF!</f>
        <v>#REF!</v>
      </c>
      <c r="M57" s="67"/>
      <c r="N57" s="119"/>
      <c r="O57" s="119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</row>
    <row r="58" spans="1:254" s="95" customFormat="1" ht="25.5" x14ac:dyDescent="0.25">
      <c r="A58" s="71" t="s">
        <v>239</v>
      </c>
      <c r="B58" s="79" t="s">
        <v>240</v>
      </c>
      <c r="C58" s="126" t="s">
        <v>241</v>
      </c>
      <c r="D58" s="79" t="s">
        <v>673</v>
      </c>
      <c r="E58" s="80" t="s">
        <v>242</v>
      </c>
      <c r="F58" s="136">
        <v>402300</v>
      </c>
      <c r="G58" s="117"/>
      <c r="H58" s="117"/>
      <c r="I58" s="116"/>
      <c r="J58" s="128"/>
      <c r="K58" s="67"/>
      <c r="L58" s="119"/>
      <c r="M58" s="67"/>
      <c r="N58" s="119"/>
      <c r="O58" s="119">
        <v>449905.5</v>
      </c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</row>
    <row r="59" spans="1:254" s="95" customFormat="1" hidden="1" x14ac:dyDescent="0.25">
      <c r="A59" s="137" t="s">
        <v>243</v>
      </c>
      <c r="B59" s="138"/>
      <c r="C59" s="138"/>
      <c r="D59" s="139" t="s">
        <v>244</v>
      </c>
      <c r="E59" s="90" t="s">
        <v>186</v>
      </c>
      <c r="F59" s="91">
        <v>7450</v>
      </c>
      <c r="G59" s="92"/>
      <c r="H59" s="92"/>
      <c r="I59" s="93"/>
      <c r="J59" s="94"/>
      <c r="L59" s="91" t="e">
        <f>#REF!</f>
        <v>#REF!</v>
      </c>
      <c r="M59" s="96"/>
      <c r="N59" s="98">
        <v>9089</v>
      </c>
      <c r="O59" s="104"/>
    </row>
    <row r="60" spans="1:254" s="95" customFormat="1" hidden="1" x14ac:dyDescent="0.25">
      <c r="A60" s="140" t="s">
        <v>245</v>
      </c>
      <c r="B60" s="126"/>
      <c r="C60" s="126"/>
      <c r="D60" s="141" t="s">
        <v>246</v>
      </c>
      <c r="E60" s="80">
        <v>2013</v>
      </c>
      <c r="F60" s="117"/>
      <c r="G60" s="117"/>
      <c r="H60" s="117"/>
      <c r="I60" s="116"/>
      <c r="J60" s="128"/>
      <c r="K60" s="67"/>
      <c r="L60" s="142">
        <f>10000*1.22</f>
        <v>12200</v>
      </c>
      <c r="M60" s="67"/>
      <c r="N60" s="119"/>
      <c r="O60" s="119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</row>
    <row r="61" spans="1:254" s="95" customFormat="1" ht="25.5" hidden="1" x14ac:dyDescent="0.25">
      <c r="A61" s="143" t="s">
        <v>247</v>
      </c>
      <c r="B61" s="144"/>
      <c r="C61" s="144"/>
      <c r="D61" s="144" t="s">
        <v>248</v>
      </c>
      <c r="E61" s="93">
        <v>2011</v>
      </c>
      <c r="F61" s="92">
        <f>2700</f>
        <v>2700</v>
      </c>
      <c r="G61" s="145"/>
      <c r="H61" s="145" t="e">
        <f>#REF!</f>
        <v>#REF!</v>
      </c>
      <c r="I61" s="146"/>
      <c r="J61" s="147" t="s">
        <v>224</v>
      </c>
      <c r="K61" s="148" t="s">
        <v>249</v>
      </c>
      <c r="L61" s="104"/>
      <c r="M61" s="149"/>
      <c r="N61" s="104"/>
      <c r="O61" s="104"/>
    </row>
    <row r="62" spans="1:254" s="131" customFormat="1" hidden="1" x14ac:dyDescent="0.25">
      <c r="A62" s="140" t="s">
        <v>250</v>
      </c>
      <c r="B62" s="141"/>
      <c r="C62" s="141"/>
      <c r="D62" s="141" t="s">
        <v>251</v>
      </c>
      <c r="E62" s="116">
        <v>2011</v>
      </c>
      <c r="F62" s="150"/>
      <c r="G62" s="150"/>
      <c r="H62" s="150">
        <v>42000</v>
      </c>
      <c r="I62" s="56"/>
      <c r="J62" s="151">
        <v>42350</v>
      </c>
      <c r="K62" s="67" t="s">
        <v>208</v>
      </c>
      <c r="L62" s="119"/>
      <c r="M62" s="67"/>
      <c r="N62" s="119"/>
      <c r="O62" s="119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115"/>
      <c r="IN62" s="115"/>
      <c r="IO62" s="115"/>
      <c r="IP62" s="115"/>
      <c r="IQ62" s="67"/>
      <c r="IR62" s="67"/>
    </row>
    <row r="63" spans="1:254" s="95" customFormat="1" hidden="1" x14ac:dyDescent="0.25">
      <c r="A63" s="143" t="s">
        <v>250</v>
      </c>
      <c r="B63" s="144"/>
      <c r="C63" s="144"/>
      <c r="D63" s="141" t="s">
        <v>251</v>
      </c>
      <c r="E63" s="152">
        <v>2013</v>
      </c>
      <c r="F63" s="92">
        <v>41300</v>
      </c>
      <c r="G63" s="92"/>
      <c r="H63" s="92"/>
      <c r="I63" s="93"/>
      <c r="J63" s="94"/>
      <c r="L63" s="104">
        <v>0</v>
      </c>
      <c r="M63" s="96"/>
      <c r="N63" s="113"/>
      <c r="O63" s="104"/>
      <c r="IM63" s="153"/>
      <c r="IN63" s="153"/>
      <c r="IO63" s="154"/>
      <c r="IP63" s="155"/>
    </row>
    <row r="64" spans="1:254" s="95" customFormat="1" hidden="1" x14ac:dyDescent="0.25">
      <c r="A64" s="143" t="s">
        <v>252</v>
      </c>
      <c r="B64" s="144"/>
      <c r="C64" s="144"/>
      <c r="D64" s="156" t="s">
        <v>253</v>
      </c>
      <c r="E64" s="152" t="s">
        <v>254</v>
      </c>
      <c r="F64" s="92">
        <v>750</v>
      </c>
      <c r="G64" s="130"/>
      <c r="H64" s="157"/>
      <c r="I64" s="158"/>
      <c r="J64" s="159"/>
      <c r="L64" s="160"/>
      <c r="M64" s="96"/>
      <c r="N64" s="82">
        <f>F64</f>
        <v>750</v>
      </c>
      <c r="O64" s="104"/>
      <c r="IM64" s="132"/>
      <c r="IN64" s="132"/>
      <c r="IO64" s="161"/>
      <c r="IP64" s="155"/>
    </row>
    <row r="65" spans="1:250" s="95" customFormat="1" hidden="1" x14ac:dyDescent="0.25">
      <c r="A65" s="143" t="s">
        <v>255</v>
      </c>
      <c r="B65" s="144"/>
      <c r="C65" s="144"/>
      <c r="D65" s="156" t="s">
        <v>253</v>
      </c>
      <c r="E65" s="152" t="s">
        <v>231</v>
      </c>
      <c r="F65" s="92">
        <v>1884</v>
      </c>
      <c r="G65" s="130"/>
      <c r="H65" s="157"/>
      <c r="I65" s="158"/>
      <c r="J65" s="159"/>
      <c r="L65" s="160"/>
      <c r="M65" s="96"/>
      <c r="N65" s="82">
        <f>F65</f>
        <v>1884</v>
      </c>
      <c r="O65" s="104"/>
      <c r="IM65" s="132"/>
      <c r="IN65" s="132"/>
      <c r="IO65" s="161"/>
      <c r="IP65" s="155"/>
    </row>
    <row r="66" spans="1:250" s="95" customFormat="1" hidden="1" x14ac:dyDescent="0.25">
      <c r="A66" s="143" t="s">
        <v>256</v>
      </c>
      <c r="B66" s="144"/>
      <c r="C66" s="144"/>
      <c r="D66" s="156" t="s">
        <v>253</v>
      </c>
      <c r="E66" s="152" t="s">
        <v>257</v>
      </c>
      <c r="F66" s="92">
        <v>235.3</v>
      </c>
      <c r="G66" s="130"/>
      <c r="H66" s="157"/>
      <c r="I66" s="158"/>
      <c r="J66" s="159"/>
      <c r="L66" s="160"/>
      <c r="M66" s="96"/>
      <c r="N66" s="82">
        <f>F66</f>
        <v>235.3</v>
      </c>
      <c r="O66" s="104"/>
      <c r="P66" s="95" t="s">
        <v>258</v>
      </c>
      <c r="IM66" s="132"/>
      <c r="IN66" s="132"/>
      <c r="IO66" s="161"/>
      <c r="IP66" s="155"/>
    </row>
    <row r="67" spans="1:250" s="95" customFormat="1" hidden="1" x14ac:dyDescent="0.25">
      <c r="A67" s="143" t="s">
        <v>245</v>
      </c>
      <c r="B67" s="144"/>
      <c r="C67" s="144"/>
      <c r="D67" s="141" t="s">
        <v>259</v>
      </c>
      <c r="E67" s="152" t="s">
        <v>260</v>
      </c>
      <c r="F67" s="92">
        <v>10000</v>
      </c>
      <c r="G67" s="130"/>
      <c r="H67" s="157"/>
      <c r="I67" s="158"/>
      <c r="J67" s="159"/>
      <c r="L67" s="160"/>
      <c r="M67" s="96"/>
      <c r="N67" s="82" t="e">
        <f>#REF!</f>
        <v>#REF!</v>
      </c>
      <c r="O67" s="104"/>
      <c r="IM67" s="132"/>
      <c r="IN67" s="132"/>
      <c r="IO67" s="161"/>
      <c r="IP67" s="155"/>
    </row>
    <row r="68" spans="1:250" s="95" customFormat="1" hidden="1" x14ac:dyDescent="0.25">
      <c r="A68" s="143" t="s">
        <v>245</v>
      </c>
      <c r="B68" s="144"/>
      <c r="C68" s="144"/>
      <c r="D68" s="141" t="s">
        <v>259</v>
      </c>
      <c r="E68" s="152" t="s">
        <v>261</v>
      </c>
      <c r="F68" s="92">
        <f>F67</f>
        <v>10000</v>
      </c>
      <c r="G68" s="130"/>
      <c r="H68" s="157"/>
      <c r="I68" s="158"/>
      <c r="J68" s="159"/>
      <c r="L68" s="104"/>
      <c r="M68" s="96"/>
      <c r="N68" s="82"/>
      <c r="O68" s="104" t="e">
        <f>#REF!</f>
        <v>#REF!</v>
      </c>
      <c r="IM68" s="132"/>
      <c r="IN68" s="132"/>
      <c r="IO68" s="161"/>
      <c r="IP68" s="155"/>
    </row>
    <row r="69" spans="1:250" hidden="1" x14ac:dyDescent="0.25">
      <c r="A69" s="162"/>
      <c r="B69" s="163"/>
      <c r="C69" s="163"/>
      <c r="D69" s="163"/>
      <c r="F69" s="150"/>
      <c r="G69" s="150"/>
      <c r="H69" s="150"/>
    </row>
    <row r="70" spans="1:250" ht="25.5" hidden="1" x14ac:dyDescent="0.25">
      <c r="A70" s="140" t="s">
        <v>262</v>
      </c>
      <c r="B70" s="164"/>
      <c r="C70" s="164"/>
      <c r="D70" s="162" t="s">
        <v>263</v>
      </c>
      <c r="F70" s="150"/>
      <c r="G70" s="150"/>
      <c r="H70" s="150"/>
    </row>
    <row r="71" spans="1:250" ht="30" hidden="1" x14ac:dyDescent="0.25">
      <c r="A71" s="140" t="s">
        <v>264</v>
      </c>
      <c r="B71" s="141"/>
      <c r="C71" s="141"/>
      <c r="D71" s="165" t="s">
        <v>265</v>
      </c>
      <c r="E71" s="116" t="s">
        <v>266</v>
      </c>
      <c r="F71" s="117">
        <v>50000</v>
      </c>
      <c r="G71" s="117"/>
      <c r="H71" s="117">
        <v>60000</v>
      </c>
      <c r="I71" s="116"/>
      <c r="J71" s="118">
        <f>6050+6000*4*1.21</f>
        <v>35090</v>
      </c>
      <c r="K71" s="67" t="s">
        <v>267</v>
      </c>
      <c r="L71" s="119"/>
      <c r="N71" s="119"/>
    </row>
    <row r="72" spans="1:250" hidden="1" x14ac:dyDescent="0.25">
      <c r="A72" s="140" t="s">
        <v>264</v>
      </c>
      <c r="B72" s="141"/>
      <c r="C72" s="141"/>
      <c r="D72" s="165" t="s">
        <v>268</v>
      </c>
      <c r="E72" s="116">
        <v>2012</v>
      </c>
      <c r="F72" s="117">
        <v>30000</v>
      </c>
      <c r="G72" s="117"/>
      <c r="H72" s="117"/>
      <c r="I72" s="116"/>
      <c r="J72" s="118">
        <v>18150</v>
      </c>
      <c r="L72" s="104">
        <v>18150</v>
      </c>
      <c r="N72" s="119"/>
    </row>
    <row r="73" spans="1:250" hidden="1" x14ac:dyDescent="0.25">
      <c r="A73" s="140" t="s">
        <v>269</v>
      </c>
      <c r="B73" s="141"/>
      <c r="C73" s="141"/>
      <c r="D73" s="141" t="s">
        <v>270</v>
      </c>
      <c r="E73" s="116" t="s">
        <v>271</v>
      </c>
      <c r="F73" s="117"/>
      <c r="G73" s="117" t="s">
        <v>272</v>
      </c>
      <c r="H73" s="117">
        <f>7069.09*12*1.2</f>
        <v>101794.89599999999</v>
      </c>
      <c r="I73" s="80" t="s">
        <v>180</v>
      </c>
      <c r="J73" s="118">
        <v>76346</v>
      </c>
      <c r="L73" s="119"/>
      <c r="N73" s="119"/>
    </row>
    <row r="74" spans="1:250" ht="25.5" hidden="1" x14ac:dyDescent="0.25">
      <c r="A74" s="140" t="s">
        <v>273</v>
      </c>
      <c r="B74" s="141"/>
      <c r="C74" s="141"/>
      <c r="D74" s="141"/>
      <c r="E74" s="80" t="s">
        <v>274</v>
      </c>
      <c r="F74" s="117">
        <v>595600</v>
      </c>
      <c r="G74" s="117"/>
      <c r="H74" s="117">
        <v>43432</v>
      </c>
      <c r="I74" s="80" t="s">
        <v>275</v>
      </c>
      <c r="J74" s="128">
        <v>0</v>
      </c>
    </row>
    <row r="75" spans="1:250" hidden="1" x14ac:dyDescent="0.25">
      <c r="A75" s="162"/>
      <c r="B75" s="163"/>
      <c r="C75" s="163"/>
      <c r="D75" s="163"/>
      <c r="F75" s="150"/>
      <c r="G75" s="150"/>
      <c r="H75" s="166">
        <f>SUM(H71:H74)</f>
        <v>205226.89600000001</v>
      </c>
      <c r="J75" s="166">
        <f>SUM(J71:J74)</f>
        <v>129586</v>
      </c>
      <c r="L75" s="119"/>
      <c r="N75" s="119"/>
    </row>
    <row r="76" spans="1:250" hidden="1" x14ac:dyDescent="0.25">
      <c r="A76" s="162"/>
      <c r="B76" s="163"/>
      <c r="C76" s="163"/>
      <c r="D76" s="163"/>
      <c r="F76" s="150"/>
      <c r="G76" s="150"/>
      <c r="H76" s="150"/>
    </row>
    <row r="77" spans="1:250" ht="26.25" hidden="1" customHeight="1" x14ac:dyDescent="0.25">
      <c r="A77" s="321" t="s">
        <v>276</v>
      </c>
      <c r="B77" s="321"/>
      <c r="C77" s="321"/>
      <c r="D77" s="321"/>
      <c r="F77" s="150"/>
      <c r="G77" s="150"/>
      <c r="H77" s="150"/>
    </row>
    <row r="78" spans="1:250" hidden="1" x14ac:dyDescent="0.25">
      <c r="A78" s="162"/>
      <c r="B78" s="163"/>
      <c r="C78" s="163"/>
      <c r="D78" s="163"/>
      <c r="F78" s="150"/>
      <c r="G78" s="150"/>
      <c r="H78" s="150"/>
    </row>
    <row r="79" spans="1:250" hidden="1" x14ac:dyDescent="0.25">
      <c r="A79" s="162"/>
      <c r="B79" s="163"/>
      <c r="C79" s="163"/>
      <c r="D79" s="163"/>
      <c r="F79" s="150"/>
      <c r="G79" s="150"/>
      <c r="H79" s="150"/>
    </row>
    <row r="80" spans="1:250" hidden="1" x14ac:dyDescent="0.25">
      <c r="A80" s="162"/>
      <c r="B80" s="163"/>
      <c r="C80" s="163"/>
      <c r="D80" s="163"/>
      <c r="F80" s="150"/>
      <c r="G80" s="150"/>
      <c r="H80" s="150"/>
    </row>
    <row r="81" spans="1:16" hidden="1" x14ac:dyDescent="0.25">
      <c r="A81" s="162"/>
      <c r="B81" s="163"/>
      <c r="C81" s="163"/>
      <c r="D81" s="163"/>
      <c r="F81" s="150"/>
      <c r="G81" s="150"/>
      <c r="H81" s="150"/>
    </row>
    <row r="82" spans="1:16" hidden="1" x14ac:dyDescent="0.25">
      <c r="A82" s="162"/>
      <c r="B82" s="163"/>
      <c r="C82" s="163"/>
      <c r="D82" s="163"/>
      <c r="F82" s="150"/>
      <c r="G82" s="150"/>
      <c r="H82" s="150"/>
    </row>
    <row r="83" spans="1:16" hidden="1" x14ac:dyDescent="0.25">
      <c r="A83" s="162"/>
      <c r="B83" s="163"/>
      <c r="C83" s="163"/>
      <c r="D83" s="163"/>
      <c r="F83" s="150"/>
      <c r="G83" s="150"/>
      <c r="H83" s="150"/>
    </row>
    <row r="84" spans="1:16" hidden="1" x14ac:dyDescent="0.25">
      <c r="A84" s="162"/>
      <c r="B84" s="163"/>
      <c r="C84" s="163"/>
      <c r="D84" s="163"/>
    </row>
    <row r="85" spans="1:16" ht="25.5" x14ac:dyDescent="0.25">
      <c r="A85" s="140" t="s">
        <v>277</v>
      </c>
      <c r="B85" s="126" t="s">
        <v>278</v>
      </c>
      <c r="C85" s="126" t="s">
        <v>279</v>
      </c>
      <c r="D85" s="141" t="s">
        <v>280</v>
      </c>
      <c r="E85" s="80" t="s">
        <v>281</v>
      </c>
      <c r="F85" s="167">
        <v>4000</v>
      </c>
      <c r="L85" s="168" t="e">
        <f>+L33+#REF!+L34+#REF!+#REF!+#REF!+L114+#REF!</f>
        <v>#REF!</v>
      </c>
      <c r="M85" s="168" t="e">
        <f>+M33+#REF!+M34+#REF!+#REF!+#REF!+M114+#REF!</f>
        <v>#REF!</v>
      </c>
      <c r="N85" s="168" t="e">
        <f>+N34+#REF!+N114</f>
        <v>#REF!</v>
      </c>
    </row>
    <row r="86" spans="1:16" hidden="1" x14ac:dyDescent="0.25">
      <c r="A86" s="162"/>
      <c r="B86" s="163"/>
      <c r="C86" s="163"/>
      <c r="D86" s="163"/>
      <c r="L86" s="68" t="e">
        <f>+L85*80%</f>
        <v>#REF!</v>
      </c>
    </row>
    <row r="87" spans="1:16" ht="25.5" x14ac:dyDescent="0.25">
      <c r="A87" s="140" t="s">
        <v>282</v>
      </c>
      <c r="B87" s="126" t="s">
        <v>283</v>
      </c>
      <c r="C87" s="126" t="s">
        <v>284</v>
      </c>
      <c r="D87" s="141" t="s">
        <v>280</v>
      </c>
      <c r="E87" s="80" t="s">
        <v>281</v>
      </c>
      <c r="F87" s="167">
        <v>4500</v>
      </c>
      <c r="N87" s="169">
        <v>63000</v>
      </c>
      <c r="P87" s="170" t="e">
        <f>N59+#REF!+#REF!+#REF!+#REF!+N35+N31+O27</f>
        <v>#REF!</v>
      </c>
    </row>
    <row r="88" spans="1:16" x14ac:dyDescent="0.25">
      <c r="A88" s="140" t="s">
        <v>285</v>
      </c>
      <c r="B88" s="126" t="s">
        <v>286</v>
      </c>
      <c r="C88" s="126" t="s">
        <v>287</v>
      </c>
      <c r="D88" s="141" t="s">
        <v>280</v>
      </c>
      <c r="E88" s="80" t="s">
        <v>288</v>
      </c>
      <c r="F88" s="167">
        <v>9000</v>
      </c>
    </row>
    <row r="89" spans="1:16" hidden="1" x14ac:dyDescent="0.25">
      <c r="A89" s="162"/>
      <c r="B89" s="163"/>
      <c r="C89" s="163"/>
      <c r="D89" s="163"/>
    </row>
    <row r="90" spans="1:16" x14ac:dyDescent="0.25">
      <c r="A90" s="140" t="s">
        <v>289</v>
      </c>
      <c r="B90" s="126" t="s">
        <v>290</v>
      </c>
      <c r="C90" s="126" t="s">
        <v>291</v>
      </c>
      <c r="D90" s="141" t="s">
        <v>280</v>
      </c>
      <c r="E90" s="135" t="s">
        <v>292</v>
      </c>
      <c r="F90" s="171" t="s">
        <v>293</v>
      </c>
      <c r="N90" s="169" t="e">
        <f>+N87-N85</f>
        <v>#REF!</v>
      </c>
    </row>
    <row r="91" spans="1:16" x14ac:dyDescent="0.25">
      <c r="A91" s="140" t="s">
        <v>294</v>
      </c>
      <c r="B91" s="126" t="s">
        <v>295</v>
      </c>
      <c r="C91" s="126">
        <v>12346981009</v>
      </c>
      <c r="D91" s="141" t="s">
        <v>280</v>
      </c>
      <c r="E91" s="80" t="s">
        <v>288</v>
      </c>
      <c r="F91" s="167">
        <v>7450</v>
      </c>
    </row>
    <row r="92" spans="1:16" ht="25.5" x14ac:dyDescent="0.25">
      <c r="A92" s="140" t="s">
        <v>296</v>
      </c>
      <c r="B92" s="126" t="s">
        <v>297</v>
      </c>
      <c r="C92" s="126" t="s">
        <v>298</v>
      </c>
      <c r="D92" s="141" t="s">
        <v>280</v>
      </c>
      <c r="E92" s="80" t="s">
        <v>288</v>
      </c>
      <c r="F92" s="167">
        <v>17000</v>
      </c>
    </row>
    <row r="93" spans="1:16" x14ac:dyDescent="0.25">
      <c r="A93" s="71" t="s">
        <v>299</v>
      </c>
      <c r="B93" s="79" t="s">
        <v>300</v>
      </c>
      <c r="C93" s="126" t="s">
        <v>301</v>
      </c>
      <c r="D93" s="115" t="s">
        <v>280</v>
      </c>
      <c r="E93" s="80" t="s">
        <v>288</v>
      </c>
      <c r="F93" s="167">
        <v>25800</v>
      </c>
    </row>
    <row r="94" spans="1:16" s="95" customFormat="1" ht="25.5" x14ac:dyDescent="0.25">
      <c r="A94" s="76" t="s">
        <v>302</v>
      </c>
      <c r="B94" s="77" t="s">
        <v>303</v>
      </c>
      <c r="C94" s="165" t="s">
        <v>304</v>
      </c>
      <c r="D94" s="77" t="s">
        <v>305</v>
      </c>
      <c r="E94" s="78" t="s">
        <v>306</v>
      </c>
      <c r="F94" s="322" t="s">
        <v>307</v>
      </c>
      <c r="I94" s="172"/>
      <c r="L94" s="96"/>
      <c r="N94" s="96"/>
      <c r="O94" s="96"/>
    </row>
    <row r="95" spans="1:16" x14ac:dyDescent="0.25">
      <c r="A95" s="77" t="s">
        <v>308</v>
      </c>
      <c r="B95" s="173"/>
      <c r="C95" s="174"/>
      <c r="D95" s="79"/>
      <c r="E95" s="80"/>
      <c r="F95" s="323"/>
    </row>
    <row r="96" spans="1:16" x14ac:dyDescent="0.25">
      <c r="A96" s="77" t="s">
        <v>309</v>
      </c>
      <c r="B96" s="173"/>
      <c r="C96" s="174"/>
      <c r="D96" s="79"/>
      <c r="E96" s="80"/>
      <c r="F96" s="323"/>
    </row>
    <row r="97" spans="1:17" x14ac:dyDescent="0.25">
      <c r="A97" s="77" t="s">
        <v>310</v>
      </c>
      <c r="B97" s="173"/>
      <c r="C97" s="174"/>
      <c r="D97" s="79"/>
      <c r="E97" s="80"/>
      <c r="F97" s="323"/>
    </row>
    <row r="98" spans="1:17" x14ac:dyDescent="0.25">
      <c r="A98" s="77" t="s">
        <v>311</v>
      </c>
      <c r="B98" s="173"/>
      <c r="C98" s="174"/>
      <c r="D98" s="79"/>
      <c r="E98" s="80"/>
      <c r="F98" s="323"/>
    </row>
    <row r="99" spans="1:17" x14ac:dyDescent="0.25">
      <c r="A99" s="77" t="s">
        <v>312</v>
      </c>
      <c r="B99" s="173"/>
      <c r="C99" s="174"/>
      <c r="D99" s="79"/>
      <c r="E99" s="80"/>
      <c r="F99" s="324"/>
    </row>
    <row r="100" spans="1:17" ht="25.5" x14ac:dyDescent="0.25">
      <c r="A100" s="71" t="s">
        <v>313</v>
      </c>
      <c r="B100" s="79" t="s">
        <v>314</v>
      </c>
      <c r="C100" s="126" t="s">
        <v>315</v>
      </c>
      <c r="D100" s="79" t="s">
        <v>316</v>
      </c>
      <c r="E100" s="80" t="s">
        <v>288</v>
      </c>
      <c r="F100" s="167">
        <v>1614.84</v>
      </c>
    </row>
    <row r="101" spans="1:17" ht="25.5" x14ac:dyDescent="0.25">
      <c r="A101" s="71" t="s">
        <v>317</v>
      </c>
      <c r="B101" s="79" t="s">
        <v>318</v>
      </c>
      <c r="C101" s="126" t="s">
        <v>319</v>
      </c>
      <c r="D101" s="79" t="s">
        <v>320</v>
      </c>
      <c r="E101" s="80" t="s">
        <v>321</v>
      </c>
      <c r="F101" s="118" t="s">
        <v>322</v>
      </c>
      <c r="Q101" s="67" t="s">
        <v>674</v>
      </c>
    </row>
    <row r="102" spans="1:17" ht="25.5" x14ac:dyDescent="0.25">
      <c r="A102" s="71" t="s">
        <v>323</v>
      </c>
      <c r="B102" s="79" t="s">
        <v>324</v>
      </c>
      <c r="C102" s="126" t="s">
        <v>325</v>
      </c>
      <c r="D102" s="79" t="s">
        <v>326</v>
      </c>
      <c r="E102" s="116"/>
      <c r="F102" s="115"/>
    </row>
    <row r="103" spans="1:17" x14ac:dyDescent="0.25">
      <c r="A103" s="79" t="s">
        <v>327</v>
      </c>
      <c r="B103" s="115"/>
      <c r="C103" s="141"/>
      <c r="D103" s="115" t="s">
        <v>328</v>
      </c>
      <c r="E103" s="116" t="s">
        <v>329</v>
      </c>
      <c r="F103" s="118" t="s">
        <v>330</v>
      </c>
      <c r="G103" s="115"/>
      <c r="I103" s="67"/>
      <c r="J103" s="56"/>
      <c r="L103" s="67"/>
      <c r="M103" s="68"/>
      <c r="N103" s="67"/>
      <c r="P103" s="68"/>
    </row>
    <row r="104" spans="1:17" ht="13.5" customHeight="1" x14ac:dyDescent="0.25">
      <c r="A104" s="79" t="s">
        <v>331</v>
      </c>
      <c r="B104" s="115"/>
      <c r="C104" s="141"/>
      <c r="D104" s="115" t="s">
        <v>332</v>
      </c>
      <c r="E104" s="116" t="s">
        <v>333</v>
      </c>
      <c r="F104" s="175" t="s">
        <v>334</v>
      </c>
      <c r="G104" s="115"/>
      <c r="I104" s="67"/>
      <c r="J104" s="56"/>
      <c r="L104" s="67"/>
      <c r="M104" s="68"/>
      <c r="N104" s="67"/>
      <c r="P104" s="68"/>
    </row>
    <row r="105" spans="1:17" x14ac:dyDescent="0.25">
      <c r="A105" s="79" t="s">
        <v>335</v>
      </c>
      <c r="B105" s="115"/>
      <c r="C105" s="141"/>
      <c r="D105" s="115" t="s">
        <v>336</v>
      </c>
      <c r="E105" s="116" t="s">
        <v>337</v>
      </c>
      <c r="F105" s="118">
        <v>23874</v>
      </c>
      <c r="G105" s="115"/>
      <c r="I105" s="67"/>
      <c r="J105" s="56"/>
      <c r="L105" s="67"/>
      <c r="M105" s="68"/>
      <c r="N105" s="67"/>
      <c r="P105" s="68"/>
    </row>
    <row r="106" spans="1:17" x14ac:dyDescent="0.25">
      <c r="A106" s="79" t="s">
        <v>338</v>
      </c>
      <c r="B106" s="115"/>
      <c r="C106" s="141"/>
      <c r="D106" s="115" t="s">
        <v>339</v>
      </c>
      <c r="E106" s="116" t="s">
        <v>340</v>
      </c>
      <c r="F106" s="118">
        <v>7282.21</v>
      </c>
      <c r="G106" s="115"/>
      <c r="I106" s="67"/>
      <c r="J106" s="56"/>
      <c r="L106" s="67"/>
      <c r="M106" s="68"/>
      <c r="N106" s="67"/>
      <c r="P106" s="68"/>
    </row>
    <row r="107" spans="1:17" x14ac:dyDescent="0.25">
      <c r="A107" s="79" t="s">
        <v>341</v>
      </c>
      <c r="B107" s="115"/>
      <c r="C107" s="141"/>
      <c r="D107" s="115" t="s">
        <v>342</v>
      </c>
      <c r="E107" s="116" t="s">
        <v>337</v>
      </c>
      <c r="F107" s="175" t="s">
        <v>343</v>
      </c>
      <c r="G107" s="115"/>
      <c r="I107" s="67"/>
      <c r="J107" s="56"/>
      <c r="L107" s="67"/>
      <c r="M107" s="68"/>
      <c r="N107" s="67"/>
      <c r="P107" s="68"/>
    </row>
    <row r="108" spans="1:17" ht="30.75" customHeight="1" x14ac:dyDescent="0.25">
      <c r="A108" s="79" t="s">
        <v>344</v>
      </c>
      <c r="B108" s="115"/>
      <c r="C108" s="141"/>
      <c r="D108" s="115" t="s">
        <v>345</v>
      </c>
      <c r="E108" s="116" t="s">
        <v>346</v>
      </c>
      <c r="F108" s="176" t="s">
        <v>675</v>
      </c>
      <c r="G108" s="115"/>
      <c r="I108" s="67"/>
      <c r="J108" s="56"/>
      <c r="L108" s="67"/>
      <c r="M108" s="68"/>
      <c r="N108" s="67"/>
      <c r="P108" s="68"/>
    </row>
    <row r="109" spans="1:17" x14ac:dyDescent="0.25">
      <c r="A109" s="79" t="s">
        <v>347</v>
      </c>
      <c r="B109" s="115"/>
      <c r="C109" s="141"/>
      <c r="D109" s="115" t="s">
        <v>348</v>
      </c>
      <c r="E109" s="116" t="s">
        <v>349</v>
      </c>
      <c r="F109" s="118" t="s">
        <v>350</v>
      </c>
      <c r="G109" s="115"/>
      <c r="I109" s="67"/>
      <c r="J109" s="56"/>
      <c r="L109" s="67"/>
      <c r="M109" s="68"/>
      <c r="N109" s="67"/>
      <c r="P109" s="68"/>
    </row>
    <row r="110" spans="1:17" ht="25.5" x14ac:dyDescent="0.25">
      <c r="A110" s="71" t="s">
        <v>351</v>
      </c>
      <c r="B110" s="79" t="s">
        <v>352</v>
      </c>
      <c r="C110" s="141"/>
      <c r="D110" s="79" t="s">
        <v>353</v>
      </c>
      <c r="E110" s="116"/>
      <c r="F110" s="175"/>
    </row>
    <row r="111" spans="1:17" x14ac:dyDescent="0.25">
      <c r="A111" s="79" t="s">
        <v>354</v>
      </c>
      <c r="B111" s="115"/>
      <c r="C111" s="141"/>
      <c r="D111" s="115" t="s">
        <v>355</v>
      </c>
      <c r="E111" s="116" t="s">
        <v>356</v>
      </c>
      <c r="F111" s="118">
        <v>35793</v>
      </c>
    </row>
    <row r="112" spans="1:17" x14ac:dyDescent="0.25">
      <c r="A112" s="79" t="s">
        <v>357</v>
      </c>
      <c r="B112" s="115"/>
      <c r="C112" s="141"/>
      <c r="D112" s="115" t="s">
        <v>358</v>
      </c>
      <c r="E112" s="116" t="s">
        <v>356</v>
      </c>
      <c r="F112" s="118">
        <v>16500</v>
      </c>
    </row>
    <row r="113" spans="1:254" x14ac:dyDescent="0.25">
      <c r="A113" s="177" t="s">
        <v>359</v>
      </c>
      <c r="B113" s="124"/>
      <c r="C113" s="124"/>
      <c r="D113" s="124"/>
      <c r="E113" s="178"/>
      <c r="F113" s="124"/>
    </row>
    <row r="114" spans="1:254" ht="45" x14ac:dyDescent="0.25">
      <c r="A114" s="76" t="s">
        <v>360</v>
      </c>
      <c r="B114" s="77" t="s">
        <v>361</v>
      </c>
      <c r="C114" s="77" t="s">
        <v>362</v>
      </c>
      <c r="D114" s="79" t="s">
        <v>363</v>
      </c>
      <c r="E114" s="179" t="s">
        <v>364</v>
      </c>
      <c r="F114" s="82">
        <v>210000</v>
      </c>
      <c r="G114" s="127"/>
      <c r="H114" s="127"/>
      <c r="I114" s="127"/>
      <c r="J114" s="127">
        <v>0</v>
      </c>
      <c r="K114" s="95"/>
      <c r="L114" s="113">
        <f>17500*1.225</f>
        <v>21437.5</v>
      </c>
      <c r="M114" s="95"/>
      <c r="N114" s="113">
        <f>35000*1.225</f>
        <v>42875</v>
      </c>
      <c r="O114" s="113"/>
      <c r="P114" s="95"/>
      <c r="Q114" s="95" t="s">
        <v>676</v>
      </c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5"/>
      <c r="HJ114" s="95"/>
      <c r="HK114" s="95"/>
      <c r="HL114" s="95"/>
      <c r="HM114" s="95"/>
      <c r="HN114" s="95"/>
      <c r="HO114" s="131"/>
      <c r="HP114" s="131"/>
      <c r="HQ114" s="131"/>
      <c r="HR114" s="131"/>
      <c r="HS114" s="131"/>
      <c r="HT114" s="131"/>
      <c r="HU114" s="131"/>
      <c r="HV114" s="131"/>
      <c r="HW114" s="131"/>
      <c r="HX114" s="131"/>
      <c r="HY114" s="131"/>
      <c r="HZ114" s="131"/>
      <c r="IA114" s="131"/>
      <c r="IB114" s="131"/>
      <c r="IC114" s="131"/>
      <c r="ID114" s="131"/>
      <c r="IE114" s="131"/>
      <c r="IF114" s="131"/>
      <c r="IG114" s="131"/>
      <c r="IH114" s="131"/>
      <c r="II114" s="131"/>
      <c r="IJ114" s="131"/>
      <c r="IK114" s="131"/>
      <c r="IL114" s="131"/>
      <c r="IM114" s="131"/>
      <c r="IN114" s="131"/>
      <c r="IO114" s="180"/>
      <c r="IP114" s="155"/>
      <c r="IQ114" s="131"/>
      <c r="IR114" s="131"/>
    </row>
    <row r="115" spans="1:254" s="120" customFormat="1" ht="38.25" x14ac:dyDescent="0.25">
      <c r="A115" s="71" t="s">
        <v>365</v>
      </c>
      <c r="B115" s="79" t="s">
        <v>366</v>
      </c>
      <c r="C115" s="126" t="s">
        <v>367</v>
      </c>
      <c r="D115" s="79" t="s">
        <v>368</v>
      </c>
      <c r="E115" s="80" t="s">
        <v>369</v>
      </c>
      <c r="F115" s="181">
        <v>10000</v>
      </c>
      <c r="G115" s="117"/>
      <c r="H115" s="117"/>
      <c r="I115" s="80"/>
      <c r="J115" s="118"/>
      <c r="K115" s="67"/>
      <c r="L115" s="119"/>
      <c r="M115" s="67"/>
      <c r="N115" s="119"/>
      <c r="O115" s="119"/>
      <c r="P115" s="67"/>
      <c r="Q115" s="67" t="s">
        <v>677</v>
      </c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  <c r="IJ115" s="67"/>
      <c r="IK115" s="67"/>
      <c r="IL115" s="67"/>
      <c r="IM115" s="67"/>
      <c r="IN115" s="67"/>
      <c r="IO115" s="67"/>
      <c r="IP115" s="67"/>
      <c r="IQ115" s="67"/>
      <c r="IR115" s="67"/>
    </row>
    <row r="116" spans="1:254" s="261" customFormat="1" ht="38.25" x14ac:dyDescent="0.25">
      <c r="A116" s="255" t="s">
        <v>370</v>
      </c>
      <c r="B116" s="256" t="s">
        <v>371</v>
      </c>
      <c r="C116" s="256" t="s">
        <v>372</v>
      </c>
      <c r="D116" s="256" t="s">
        <v>373</v>
      </c>
      <c r="E116" s="257" t="s">
        <v>374</v>
      </c>
      <c r="F116" s="258">
        <v>12650</v>
      </c>
      <c r="G116" s="259"/>
      <c r="H116" s="259"/>
      <c r="I116" s="257"/>
      <c r="J116" s="260"/>
      <c r="L116" s="262"/>
      <c r="N116" s="262"/>
      <c r="O116" s="262"/>
    </row>
    <row r="117" spans="1:254" s="95" customFormat="1" ht="38.25" x14ac:dyDescent="0.25">
      <c r="A117" s="71" t="s">
        <v>375</v>
      </c>
      <c r="B117" s="79" t="s">
        <v>376</v>
      </c>
      <c r="C117" s="126" t="s">
        <v>377</v>
      </c>
      <c r="D117" s="79" t="s">
        <v>378</v>
      </c>
      <c r="E117" s="80" t="s">
        <v>379</v>
      </c>
      <c r="F117" s="181">
        <v>5000</v>
      </c>
      <c r="G117" s="117"/>
      <c r="H117" s="117"/>
      <c r="I117" s="116"/>
      <c r="J117" s="128"/>
      <c r="K117" s="67"/>
      <c r="L117" s="119"/>
      <c r="M117" s="67"/>
      <c r="N117" s="113"/>
      <c r="O117" s="182"/>
      <c r="P117" s="134"/>
      <c r="Q117" s="67" t="s">
        <v>677</v>
      </c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  <c r="IJ117" s="67"/>
      <c r="IK117" s="67"/>
      <c r="IL117" s="67"/>
      <c r="IM117" s="131"/>
      <c r="IN117" s="131"/>
      <c r="IO117" s="132"/>
      <c r="IP117" s="132"/>
      <c r="IQ117" s="133"/>
      <c r="IR117" s="134"/>
      <c r="IS117" s="134"/>
      <c r="IT117" s="134"/>
    </row>
    <row r="118" spans="1:254" s="261" customFormat="1" ht="25.5" x14ac:dyDescent="0.25">
      <c r="A118" s="255" t="s">
        <v>380</v>
      </c>
      <c r="B118" s="256" t="s">
        <v>381</v>
      </c>
      <c r="C118" s="256" t="s">
        <v>382</v>
      </c>
      <c r="D118" s="256" t="s">
        <v>383</v>
      </c>
      <c r="E118" s="263" t="s">
        <v>384</v>
      </c>
      <c r="F118" s="260">
        <v>5000</v>
      </c>
      <c r="I118" s="297"/>
      <c r="L118" s="264"/>
      <c r="N118" s="264"/>
      <c r="O118" s="264"/>
    </row>
    <row r="119" spans="1:254" s="95" customFormat="1" ht="38.25" x14ac:dyDescent="0.25">
      <c r="A119" s="143" t="s">
        <v>385</v>
      </c>
      <c r="B119" s="165" t="s">
        <v>386</v>
      </c>
      <c r="C119" s="165" t="s">
        <v>387</v>
      </c>
      <c r="D119" s="165" t="s">
        <v>388</v>
      </c>
      <c r="E119" s="179" t="s">
        <v>389</v>
      </c>
      <c r="F119" s="102">
        <v>50000</v>
      </c>
      <c r="G119" s="92"/>
      <c r="H119" s="92"/>
      <c r="I119" s="93"/>
      <c r="J119" s="94"/>
      <c r="L119" s="104"/>
      <c r="N119" s="104"/>
      <c r="O119" s="104"/>
      <c r="Q119" s="95" t="s">
        <v>677</v>
      </c>
      <c r="IM119" s="131"/>
      <c r="IN119" s="131"/>
      <c r="IO119" s="180"/>
    </row>
    <row r="120" spans="1:254" s="95" customFormat="1" ht="51" x14ac:dyDescent="0.25">
      <c r="A120" s="76" t="s">
        <v>390</v>
      </c>
      <c r="B120" s="77" t="s">
        <v>391</v>
      </c>
      <c r="C120" s="183">
        <v>10070771000</v>
      </c>
      <c r="D120" s="77" t="s">
        <v>392</v>
      </c>
      <c r="E120" s="179" t="s">
        <v>393</v>
      </c>
      <c r="F120" s="101" t="s">
        <v>394</v>
      </c>
      <c r="G120" s="92"/>
      <c r="H120" s="92"/>
      <c r="I120" s="93"/>
      <c r="J120" s="94"/>
      <c r="L120" s="104"/>
      <c r="N120" s="104"/>
      <c r="O120" s="104"/>
      <c r="Q120" s="95" t="s">
        <v>678</v>
      </c>
      <c r="IO120" s="184"/>
    </row>
    <row r="121" spans="1:254" ht="30" x14ac:dyDescent="0.25">
      <c r="A121" s="71" t="s">
        <v>245</v>
      </c>
      <c r="B121" s="79" t="s">
        <v>395</v>
      </c>
      <c r="C121" s="126" t="s">
        <v>396</v>
      </c>
      <c r="D121" s="115" t="s">
        <v>397</v>
      </c>
      <c r="E121" s="80" t="s">
        <v>398</v>
      </c>
      <c r="F121" s="167">
        <v>10000</v>
      </c>
      <c r="Q121" s="95" t="s">
        <v>677</v>
      </c>
    </row>
    <row r="122" spans="1:254" s="95" customFormat="1" ht="25.5" x14ac:dyDescent="0.25">
      <c r="A122" s="76" t="s">
        <v>399</v>
      </c>
      <c r="B122" s="77" t="s">
        <v>400</v>
      </c>
      <c r="C122" s="77">
        <v>11657461007</v>
      </c>
      <c r="D122" s="77" t="s">
        <v>401</v>
      </c>
      <c r="E122" s="265">
        <v>42735</v>
      </c>
      <c r="F122" s="101">
        <v>9500</v>
      </c>
      <c r="G122" s="92"/>
      <c r="H122" s="92"/>
      <c r="I122" s="93"/>
      <c r="J122" s="128"/>
      <c r="K122" s="129"/>
      <c r="L122" s="104"/>
      <c r="N122" s="104"/>
      <c r="O122" s="104"/>
      <c r="Q122" s="95" t="s">
        <v>679</v>
      </c>
    </row>
    <row r="123" spans="1:254" s="95" customFormat="1" ht="51" customHeight="1" x14ac:dyDescent="0.25">
      <c r="A123" s="76" t="s">
        <v>402</v>
      </c>
      <c r="B123" s="77" t="s">
        <v>403</v>
      </c>
      <c r="C123" s="165" t="s">
        <v>404</v>
      </c>
      <c r="D123" s="77" t="s">
        <v>405</v>
      </c>
      <c r="E123" s="179" t="s">
        <v>406</v>
      </c>
      <c r="F123" s="101" t="s">
        <v>407</v>
      </c>
      <c r="G123" s="127"/>
      <c r="H123" s="127"/>
      <c r="I123" s="127"/>
      <c r="J123" s="127"/>
      <c r="L123" s="82"/>
      <c r="N123" s="82"/>
      <c r="O123" s="82">
        <f>44407*1.22</f>
        <v>54176.54</v>
      </c>
      <c r="P123" s="95" t="s">
        <v>408</v>
      </c>
    </row>
    <row r="124" spans="1:254" s="261" customFormat="1" ht="25.5" x14ac:dyDescent="0.25">
      <c r="A124" s="255" t="s">
        <v>409</v>
      </c>
      <c r="B124" s="256" t="s">
        <v>410</v>
      </c>
      <c r="C124" s="266" t="s">
        <v>411</v>
      </c>
      <c r="D124" s="256" t="s">
        <v>412</v>
      </c>
      <c r="E124" s="257" t="s">
        <v>413</v>
      </c>
      <c r="F124" s="286">
        <v>900</v>
      </c>
      <c r="I124" s="297"/>
      <c r="L124" s="264"/>
      <c r="N124" s="264"/>
      <c r="O124" s="264"/>
      <c r="Q124" s="261" t="s">
        <v>680</v>
      </c>
    </row>
    <row r="125" spans="1:254" s="95" customFormat="1" ht="25.5" x14ac:dyDescent="0.25">
      <c r="A125" s="185" t="s">
        <v>644</v>
      </c>
      <c r="B125" s="77" t="s">
        <v>414</v>
      </c>
      <c r="C125" s="77" t="s">
        <v>415</v>
      </c>
      <c r="D125" s="89" t="s">
        <v>416</v>
      </c>
      <c r="E125" s="186" t="s">
        <v>417</v>
      </c>
      <c r="F125" s="94">
        <v>10000</v>
      </c>
      <c r="I125" s="172"/>
      <c r="L125" s="96"/>
      <c r="N125" s="96"/>
      <c r="O125" s="96"/>
    </row>
    <row r="126" spans="1:254" ht="26.25" x14ac:dyDescent="0.25">
      <c r="A126" s="105" t="s">
        <v>645</v>
      </c>
      <c r="B126" s="79" t="s">
        <v>418</v>
      </c>
      <c r="C126" s="79" t="s">
        <v>419</v>
      </c>
      <c r="D126" s="187" t="s">
        <v>420</v>
      </c>
      <c r="E126" s="188" t="s">
        <v>421</v>
      </c>
      <c r="F126" s="189">
        <v>7650</v>
      </c>
    </row>
    <row r="127" spans="1:254" ht="26.25" x14ac:dyDescent="0.25">
      <c r="A127" s="105" t="s">
        <v>646</v>
      </c>
      <c r="B127" s="79" t="s">
        <v>422</v>
      </c>
      <c r="C127" s="79" t="s">
        <v>423</v>
      </c>
      <c r="D127" s="187" t="s">
        <v>424</v>
      </c>
      <c r="E127" s="188" t="s">
        <v>425</v>
      </c>
      <c r="F127" s="189">
        <v>7650</v>
      </c>
    </row>
    <row r="128" spans="1:254" s="95" customFormat="1" ht="30" x14ac:dyDescent="0.25">
      <c r="A128" s="185" t="s">
        <v>647</v>
      </c>
      <c r="B128" s="127" t="s">
        <v>426</v>
      </c>
      <c r="C128" s="127" t="s">
        <v>427</v>
      </c>
      <c r="D128" s="190" t="s">
        <v>428</v>
      </c>
      <c r="E128" s="186" t="s">
        <v>429</v>
      </c>
      <c r="F128" s="94">
        <v>12000</v>
      </c>
      <c r="I128" s="172"/>
      <c r="L128" s="191"/>
      <c r="N128" s="191"/>
      <c r="O128" s="191"/>
    </row>
    <row r="129" spans="1:15" s="131" customFormat="1" ht="26.25" x14ac:dyDescent="0.25">
      <c r="A129" s="192" t="s">
        <v>648</v>
      </c>
      <c r="B129" s="108" t="s">
        <v>430</v>
      </c>
      <c r="C129" s="153"/>
      <c r="D129" s="193" t="s">
        <v>431</v>
      </c>
      <c r="E129" s="194" t="s">
        <v>682</v>
      </c>
      <c r="F129" s="195" t="s">
        <v>432</v>
      </c>
      <c r="I129" s="196"/>
      <c r="L129" s="197"/>
      <c r="N129" s="197"/>
      <c r="O129" s="197"/>
    </row>
    <row r="130" spans="1:15" s="131" customFormat="1" ht="26.25" x14ac:dyDescent="0.25">
      <c r="A130" s="192" t="s">
        <v>650</v>
      </c>
      <c r="B130" s="108" t="s">
        <v>433</v>
      </c>
      <c r="C130" s="153"/>
      <c r="D130" s="193" t="s">
        <v>434</v>
      </c>
      <c r="E130" s="194" t="s">
        <v>682</v>
      </c>
      <c r="F130" s="195" t="s">
        <v>432</v>
      </c>
      <c r="I130" s="196"/>
      <c r="L130" s="197"/>
      <c r="N130" s="197"/>
      <c r="O130" s="197"/>
    </row>
    <row r="131" spans="1:15" s="131" customFormat="1" ht="26.25" x14ac:dyDescent="0.25">
      <c r="A131" s="192" t="s">
        <v>651</v>
      </c>
      <c r="B131" s="108" t="s">
        <v>435</v>
      </c>
      <c r="C131" s="153"/>
      <c r="D131" s="193" t="s">
        <v>431</v>
      </c>
      <c r="E131" s="194" t="s">
        <v>682</v>
      </c>
      <c r="F131" s="195" t="s">
        <v>436</v>
      </c>
      <c r="I131" s="196"/>
      <c r="L131" s="197"/>
      <c r="N131" s="197"/>
      <c r="O131" s="197"/>
    </row>
    <row r="132" spans="1:15" ht="25.5" x14ac:dyDescent="0.25">
      <c r="A132" s="105" t="s">
        <v>652</v>
      </c>
      <c r="B132" s="79" t="s">
        <v>437</v>
      </c>
      <c r="C132" s="79" t="s">
        <v>438</v>
      </c>
      <c r="D132" s="187" t="s">
        <v>439</v>
      </c>
      <c r="E132" s="188" t="s">
        <v>440</v>
      </c>
      <c r="F132" s="198">
        <v>10000</v>
      </c>
    </row>
    <row r="133" spans="1:15" x14ac:dyDescent="0.25">
      <c r="A133" s="105" t="s">
        <v>653</v>
      </c>
      <c r="B133" s="79" t="s">
        <v>441</v>
      </c>
      <c r="C133" s="79" t="s">
        <v>442</v>
      </c>
      <c r="D133" s="187" t="s">
        <v>443</v>
      </c>
      <c r="E133" s="188" t="s">
        <v>440</v>
      </c>
      <c r="F133" s="189">
        <v>15000</v>
      </c>
    </row>
    <row r="134" spans="1:15" ht="25.5" x14ac:dyDescent="0.25">
      <c r="A134" s="105" t="s">
        <v>654</v>
      </c>
      <c r="B134" s="79" t="s">
        <v>444</v>
      </c>
      <c r="C134" s="79" t="s">
        <v>445</v>
      </c>
      <c r="D134" s="187" t="s">
        <v>446</v>
      </c>
      <c r="E134" s="188" t="s">
        <v>447</v>
      </c>
      <c r="F134" s="189">
        <v>12000</v>
      </c>
    </row>
    <row r="135" spans="1:15" s="261" customFormat="1" ht="26.25" x14ac:dyDescent="0.25">
      <c r="A135" s="87" t="s">
        <v>655</v>
      </c>
      <c r="B135" s="256" t="s">
        <v>448</v>
      </c>
      <c r="C135" s="256" t="s">
        <v>449</v>
      </c>
      <c r="D135" s="267" t="s">
        <v>450</v>
      </c>
      <c r="E135" s="268" t="s">
        <v>451</v>
      </c>
      <c r="F135" s="269">
        <v>15940</v>
      </c>
      <c r="I135" s="297"/>
      <c r="L135" s="264"/>
      <c r="N135" s="264"/>
      <c r="O135" s="264"/>
    </row>
    <row r="136" spans="1:15" s="95" customFormat="1" ht="25.5" x14ac:dyDescent="0.25">
      <c r="A136" s="185" t="s">
        <v>644</v>
      </c>
      <c r="B136" s="77" t="s">
        <v>452</v>
      </c>
      <c r="C136" s="77" t="s">
        <v>415</v>
      </c>
      <c r="D136" s="89" t="s">
        <v>453</v>
      </c>
      <c r="E136" s="186" t="s">
        <v>454</v>
      </c>
      <c r="F136" s="94">
        <v>6000</v>
      </c>
      <c r="I136" s="172"/>
      <c r="L136" s="96"/>
      <c r="N136" s="96"/>
      <c r="O136" s="96"/>
    </row>
    <row r="137" spans="1:15" s="261" customFormat="1" ht="26.25" x14ac:dyDescent="0.25">
      <c r="A137" s="87" t="s">
        <v>656</v>
      </c>
      <c r="B137" s="256" t="s">
        <v>455</v>
      </c>
      <c r="C137" s="256" t="s">
        <v>456</v>
      </c>
      <c r="D137" s="267" t="s">
        <v>457</v>
      </c>
      <c r="E137" s="268" t="s">
        <v>458</v>
      </c>
      <c r="F137" s="269">
        <v>6940</v>
      </c>
      <c r="I137" s="297"/>
      <c r="L137" s="264"/>
      <c r="N137" s="264"/>
      <c r="O137" s="264"/>
    </row>
    <row r="138" spans="1:15" ht="51.75" x14ac:dyDescent="0.25">
      <c r="A138" s="105" t="s">
        <v>657</v>
      </c>
      <c r="B138" s="79" t="s">
        <v>459</v>
      </c>
      <c r="C138" s="79" t="s">
        <v>460</v>
      </c>
      <c r="D138" s="187" t="s">
        <v>461</v>
      </c>
      <c r="E138" s="292" t="s">
        <v>625</v>
      </c>
      <c r="F138" s="189">
        <v>2000</v>
      </c>
    </row>
    <row r="139" spans="1:15" s="261" customFormat="1" ht="25.5" x14ac:dyDescent="0.25">
      <c r="A139" s="87" t="s">
        <v>517</v>
      </c>
      <c r="B139" s="256" t="s">
        <v>462</v>
      </c>
      <c r="C139" s="256" t="s">
        <v>463</v>
      </c>
      <c r="D139" s="267" t="s">
        <v>464</v>
      </c>
      <c r="E139" s="268" t="s">
        <v>465</v>
      </c>
      <c r="F139" s="269">
        <v>6200</v>
      </c>
      <c r="I139" s="297"/>
      <c r="L139" s="264"/>
      <c r="N139" s="264"/>
      <c r="O139" s="264"/>
    </row>
    <row r="140" spans="1:15" s="261" customFormat="1" ht="25.5" x14ac:dyDescent="0.25">
      <c r="A140" s="87" t="s">
        <v>658</v>
      </c>
      <c r="B140" s="256" t="s">
        <v>466</v>
      </c>
      <c r="C140" s="256" t="s">
        <v>467</v>
      </c>
      <c r="D140" s="267" t="s">
        <v>464</v>
      </c>
      <c r="E140" s="268" t="s">
        <v>465</v>
      </c>
      <c r="F140" s="269">
        <v>6800</v>
      </c>
      <c r="I140" s="297"/>
      <c r="L140" s="264"/>
      <c r="N140" s="264"/>
      <c r="O140" s="264"/>
    </row>
    <row r="141" spans="1:15" s="261" customFormat="1" ht="25.5" x14ac:dyDescent="0.2">
      <c r="A141" s="87" t="s">
        <v>659</v>
      </c>
      <c r="B141" s="256" t="s">
        <v>468</v>
      </c>
      <c r="C141" s="256" t="s">
        <v>469</v>
      </c>
      <c r="D141" s="267" t="s">
        <v>470</v>
      </c>
      <c r="E141" s="88" t="s">
        <v>471</v>
      </c>
      <c r="F141" s="270" t="s">
        <v>472</v>
      </c>
      <c r="I141" s="297"/>
      <c r="L141" s="271"/>
      <c r="N141" s="271"/>
      <c r="O141" s="271"/>
    </row>
    <row r="142" spans="1:15" s="261" customFormat="1" ht="39" x14ac:dyDescent="0.25">
      <c r="A142" s="87" t="s">
        <v>660</v>
      </c>
      <c r="B142" s="256" t="s">
        <v>473</v>
      </c>
      <c r="C142" s="256" t="s">
        <v>474</v>
      </c>
      <c r="D142" s="267" t="s">
        <v>475</v>
      </c>
      <c r="E142" s="88" t="s">
        <v>476</v>
      </c>
      <c r="F142" s="269">
        <v>20000</v>
      </c>
      <c r="I142" s="297"/>
      <c r="L142" s="264"/>
      <c r="N142" s="264"/>
      <c r="O142" s="264"/>
    </row>
    <row r="143" spans="1:15" s="95" customFormat="1" ht="30" x14ac:dyDescent="0.25">
      <c r="A143" s="76" t="s">
        <v>661</v>
      </c>
      <c r="B143" s="127" t="s">
        <v>477</v>
      </c>
      <c r="C143" s="77" t="s">
        <v>478</v>
      </c>
      <c r="D143" s="77" t="s">
        <v>479</v>
      </c>
      <c r="E143" s="291" t="s">
        <v>480</v>
      </c>
      <c r="F143" s="92">
        <v>10000</v>
      </c>
      <c r="I143" s="172"/>
      <c r="L143" s="96"/>
      <c r="N143" s="96"/>
      <c r="O143" s="96"/>
    </row>
    <row r="144" spans="1:15" ht="45" x14ac:dyDescent="0.25">
      <c r="A144" s="71" t="s">
        <v>662</v>
      </c>
      <c r="B144" s="115" t="s">
        <v>626</v>
      </c>
      <c r="C144" s="115" t="s">
        <v>627</v>
      </c>
      <c r="D144" s="115" t="s">
        <v>628</v>
      </c>
      <c r="E144" s="116" t="s">
        <v>523</v>
      </c>
      <c r="F144" s="117">
        <v>8330</v>
      </c>
    </row>
    <row r="145" spans="1:6" ht="45" x14ac:dyDescent="0.25">
      <c r="A145" s="71" t="s">
        <v>663</v>
      </c>
      <c r="B145" s="115" t="s">
        <v>629</v>
      </c>
      <c r="C145" s="115" t="s">
        <v>630</v>
      </c>
      <c r="D145" s="115" t="s">
        <v>628</v>
      </c>
      <c r="E145" s="116" t="s">
        <v>523</v>
      </c>
      <c r="F145" s="117">
        <v>8330</v>
      </c>
    </row>
    <row r="146" spans="1:6" ht="45" x14ac:dyDescent="0.25">
      <c r="A146" s="71" t="s">
        <v>664</v>
      </c>
      <c r="B146" s="115" t="s">
        <v>631</v>
      </c>
      <c r="C146" s="115" t="s">
        <v>632</v>
      </c>
      <c r="D146" s="115" t="s">
        <v>633</v>
      </c>
      <c r="E146" s="116" t="s">
        <v>634</v>
      </c>
      <c r="F146" s="117">
        <v>8000</v>
      </c>
    </row>
    <row r="147" spans="1:6" ht="45" x14ac:dyDescent="0.25">
      <c r="A147" s="71" t="s">
        <v>665</v>
      </c>
      <c r="B147" s="115" t="s">
        <v>635</v>
      </c>
      <c r="C147" s="115" t="s">
        <v>636</v>
      </c>
      <c r="D147" s="115" t="s">
        <v>633</v>
      </c>
      <c r="E147" s="116" t="s">
        <v>634</v>
      </c>
      <c r="F147" s="117">
        <v>8000</v>
      </c>
    </row>
    <row r="148" spans="1:6" ht="45" x14ac:dyDescent="0.25">
      <c r="A148" s="71" t="s">
        <v>666</v>
      </c>
      <c r="B148" s="115" t="s">
        <v>637</v>
      </c>
      <c r="C148" s="115" t="s">
        <v>638</v>
      </c>
      <c r="D148" s="115" t="s">
        <v>639</v>
      </c>
      <c r="E148" s="116" t="s">
        <v>536</v>
      </c>
      <c r="F148" s="117">
        <v>4500</v>
      </c>
    </row>
    <row r="149" spans="1:6" ht="60" x14ac:dyDescent="0.25">
      <c r="A149" s="71" t="s">
        <v>667</v>
      </c>
      <c r="B149" s="115" t="s">
        <v>640</v>
      </c>
      <c r="C149" s="115" t="s">
        <v>641</v>
      </c>
      <c r="D149" s="115" t="s">
        <v>642</v>
      </c>
      <c r="E149" s="116" t="s">
        <v>643</v>
      </c>
      <c r="F149" s="117">
        <v>2000</v>
      </c>
    </row>
    <row r="150" spans="1:6" x14ac:dyDescent="0.25">
      <c r="A150" s="71"/>
      <c r="B150" s="115"/>
      <c r="C150" s="115"/>
      <c r="D150" s="115"/>
      <c r="E150" s="116"/>
      <c r="F150" s="115"/>
    </row>
    <row r="151" spans="1:6" x14ac:dyDescent="0.25">
      <c r="A151" s="71"/>
      <c r="B151" s="115"/>
      <c r="C151" s="115"/>
      <c r="D151" s="115"/>
      <c r="E151" s="116"/>
      <c r="F151" s="115"/>
    </row>
    <row r="152" spans="1:6" x14ac:dyDescent="0.25">
      <c r="A152" s="71"/>
      <c r="B152" s="115"/>
      <c r="C152" s="115"/>
      <c r="D152" s="115"/>
      <c r="E152" s="116"/>
      <c r="F152" s="115"/>
    </row>
    <row r="153" spans="1:6" x14ac:dyDescent="0.25">
      <c r="A153" s="71"/>
      <c r="B153" s="115"/>
      <c r="C153" s="115"/>
      <c r="D153" s="115"/>
      <c r="E153" s="116"/>
      <c r="F153" s="115"/>
    </row>
    <row r="154" spans="1:6" x14ac:dyDescent="0.25">
      <c r="A154" s="71"/>
      <c r="B154" s="115"/>
      <c r="C154" s="115"/>
      <c r="D154" s="115"/>
      <c r="E154" s="116"/>
      <c r="F154" s="115"/>
    </row>
    <row r="155" spans="1:6" x14ac:dyDescent="0.25">
      <c r="A155" s="71"/>
      <c r="B155" s="115"/>
      <c r="C155" s="115"/>
      <c r="D155" s="115"/>
      <c r="E155" s="116"/>
      <c r="F155" s="115"/>
    </row>
    <row r="156" spans="1:6" x14ac:dyDescent="0.25">
      <c r="A156" s="71"/>
      <c r="B156" s="115"/>
      <c r="C156" s="115"/>
      <c r="D156" s="115"/>
      <c r="E156" s="116"/>
      <c r="F156" s="115"/>
    </row>
    <row r="157" spans="1:6" x14ac:dyDescent="0.25">
      <c r="A157" s="71"/>
      <c r="B157" s="115"/>
      <c r="C157" s="115"/>
      <c r="D157" s="115"/>
      <c r="E157" s="116"/>
      <c r="F157" s="115"/>
    </row>
    <row r="158" spans="1:6" x14ac:dyDescent="0.25">
      <c r="A158" s="71"/>
      <c r="B158" s="115"/>
      <c r="C158" s="115"/>
      <c r="D158" s="115"/>
      <c r="E158" s="116"/>
      <c r="F158" s="115"/>
    </row>
    <row r="159" spans="1:6" x14ac:dyDescent="0.25">
      <c r="A159" s="71"/>
      <c r="B159" s="115"/>
      <c r="C159" s="115"/>
      <c r="D159" s="115"/>
      <c r="E159" s="116"/>
      <c r="F159" s="115"/>
    </row>
    <row r="160" spans="1:6" x14ac:dyDescent="0.25">
      <c r="A160" s="71"/>
      <c r="B160" s="115"/>
      <c r="C160" s="115"/>
      <c r="D160" s="115"/>
      <c r="E160" s="116"/>
      <c r="F160" s="115"/>
    </row>
    <row r="161" spans="1:6" x14ac:dyDescent="0.25">
      <c r="A161" s="71"/>
      <c r="B161" s="115"/>
      <c r="C161" s="115"/>
      <c r="D161" s="115"/>
      <c r="E161" s="116"/>
      <c r="F161" s="115"/>
    </row>
    <row r="162" spans="1:6" x14ac:dyDescent="0.25">
      <c r="A162" s="71"/>
      <c r="B162" s="115"/>
      <c r="C162" s="115"/>
      <c r="D162" s="115"/>
      <c r="E162" s="116"/>
      <c r="F162" s="115"/>
    </row>
    <row r="163" spans="1:6" x14ac:dyDescent="0.25">
      <c r="A163" s="71"/>
      <c r="B163" s="115"/>
      <c r="C163" s="115"/>
      <c r="D163" s="115"/>
      <c r="E163" s="116"/>
      <c r="F163" s="115"/>
    </row>
    <row r="164" spans="1:6" x14ac:dyDescent="0.25">
      <c r="A164" s="71"/>
      <c r="B164" s="115"/>
      <c r="C164" s="115"/>
      <c r="D164" s="115"/>
      <c r="E164" s="116"/>
      <c r="F164" s="115"/>
    </row>
    <row r="165" spans="1:6" x14ac:dyDescent="0.25">
      <c r="A165" s="71"/>
      <c r="B165" s="115"/>
      <c r="C165" s="115"/>
      <c r="D165" s="115"/>
      <c r="E165" s="116"/>
      <c r="F165" s="115"/>
    </row>
    <row r="166" spans="1:6" x14ac:dyDescent="0.25">
      <c r="A166" s="71"/>
      <c r="B166" s="115"/>
      <c r="C166" s="115"/>
      <c r="D166" s="115"/>
      <c r="E166" s="116"/>
      <c r="F166" s="115"/>
    </row>
    <row r="167" spans="1:6" x14ac:dyDescent="0.25">
      <c r="A167" s="71"/>
      <c r="B167" s="115"/>
      <c r="C167" s="115"/>
      <c r="D167" s="115"/>
      <c r="E167" s="116"/>
      <c r="F167" s="115"/>
    </row>
    <row r="168" spans="1:6" x14ac:dyDescent="0.25">
      <c r="A168" s="71"/>
      <c r="B168" s="115"/>
      <c r="C168" s="115"/>
      <c r="D168" s="115"/>
      <c r="E168" s="116"/>
      <c r="F168" s="115"/>
    </row>
    <row r="169" spans="1:6" x14ac:dyDescent="0.25">
      <c r="A169" s="71"/>
      <c r="B169" s="115"/>
      <c r="C169" s="115"/>
      <c r="D169" s="115"/>
      <c r="E169" s="116"/>
      <c r="F169" s="115"/>
    </row>
    <row r="170" spans="1:6" x14ac:dyDescent="0.25">
      <c r="A170" s="71"/>
      <c r="B170" s="115"/>
      <c r="C170" s="115"/>
      <c r="D170" s="115"/>
      <c r="E170" s="116"/>
      <c r="F170" s="115"/>
    </row>
    <row r="171" spans="1:6" x14ac:dyDescent="0.25">
      <c r="A171" s="71"/>
      <c r="B171" s="115"/>
      <c r="C171" s="115"/>
      <c r="D171" s="115"/>
      <c r="E171" s="116"/>
      <c r="F171" s="115"/>
    </row>
    <row r="172" spans="1:6" x14ac:dyDescent="0.25">
      <c r="A172" s="71"/>
      <c r="B172" s="115"/>
      <c r="C172" s="115"/>
      <c r="D172" s="115"/>
      <c r="E172" s="116"/>
      <c r="F172" s="115"/>
    </row>
    <row r="173" spans="1:6" x14ac:dyDescent="0.25">
      <c r="A173" s="71"/>
      <c r="B173" s="115"/>
      <c r="C173" s="115"/>
      <c r="D173" s="115"/>
      <c r="E173" s="116"/>
      <c r="F173" s="115"/>
    </row>
    <row r="174" spans="1:6" x14ac:dyDescent="0.25">
      <c r="A174" s="71"/>
      <c r="B174" s="115"/>
      <c r="C174" s="115"/>
      <c r="D174" s="115"/>
      <c r="E174" s="116"/>
      <c r="F174" s="115"/>
    </row>
    <row r="175" spans="1:6" x14ac:dyDescent="0.25">
      <c r="A175" s="71"/>
      <c r="B175" s="115"/>
      <c r="C175" s="115"/>
      <c r="D175" s="115"/>
      <c r="E175" s="116"/>
      <c r="F175" s="115"/>
    </row>
    <row r="176" spans="1:6" x14ac:dyDescent="0.25">
      <c r="A176" s="71"/>
      <c r="B176" s="115"/>
      <c r="C176" s="115"/>
      <c r="D176" s="115"/>
      <c r="E176" s="116"/>
      <c r="F176" s="115"/>
    </row>
    <row r="177" spans="1:6" x14ac:dyDescent="0.25">
      <c r="A177" s="71"/>
      <c r="B177" s="115"/>
      <c r="C177" s="115"/>
      <c r="D177" s="115"/>
      <c r="E177" s="116"/>
      <c r="F177" s="115"/>
    </row>
    <row r="178" spans="1:6" x14ac:dyDescent="0.25">
      <c r="A178" s="71"/>
      <c r="B178" s="115"/>
      <c r="C178" s="115"/>
      <c r="D178" s="115"/>
      <c r="E178" s="116"/>
      <c r="F178" s="115"/>
    </row>
    <row r="179" spans="1:6" x14ac:dyDescent="0.25">
      <c r="A179" s="71"/>
      <c r="B179" s="115"/>
      <c r="C179" s="115"/>
      <c r="D179" s="115"/>
      <c r="E179" s="116"/>
      <c r="F179" s="115"/>
    </row>
    <row r="180" spans="1:6" x14ac:dyDescent="0.25">
      <c r="A180" s="71"/>
      <c r="B180" s="115"/>
      <c r="C180" s="115"/>
      <c r="D180" s="115"/>
      <c r="E180" s="116"/>
      <c r="F180" s="115"/>
    </row>
    <row r="181" spans="1:6" x14ac:dyDescent="0.25">
      <c r="A181" s="71"/>
      <c r="B181" s="115"/>
      <c r="C181" s="115"/>
      <c r="D181" s="115"/>
      <c r="E181" s="116"/>
      <c r="F181" s="115"/>
    </row>
    <row r="182" spans="1:6" x14ac:dyDescent="0.25">
      <c r="A182" s="71"/>
      <c r="B182" s="115"/>
      <c r="C182" s="115"/>
      <c r="D182" s="115"/>
      <c r="E182" s="116"/>
      <c r="F182" s="115"/>
    </row>
    <row r="183" spans="1:6" x14ac:dyDescent="0.25">
      <c r="A183" s="71"/>
      <c r="B183" s="115"/>
      <c r="C183" s="115"/>
      <c r="D183" s="115"/>
      <c r="E183" s="116"/>
      <c r="F183" s="115"/>
    </row>
    <row r="184" spans="1:6" x14ac:dyDescent="0.25">
      <c r="A184" s="71"/>
      <c r="B184" s="115"/>
      <c r="C184" s="115"/>
      <c r="D184" s="115"/>
      <c r="E184" s="116"/>
      <c r="F184" s="115"/>
    </row>
    <row r="185" spans="1:6" x14ac:dyDescent="0.25">
      <c r="A185" s="71"/>
      <c r="B185" s="115"/>
      <c r="C185" s="115"/>
      <c r="D185" s="115"/>
      <c r="E185" s="116"/>
      <c r="F185" s="115"/>
    </row>
    <row r="186" spans="1:6" x14ac:dyDescent="0.25">
      <c r="A186" s="71"/>
      <c r="B186" s="115"/>
      <c r="C186" s="115"/>
      <c r="D186" s="115"/>
      <c r="E186" s="116"/>
      <c r="F186" s="115"/>
    </row>
    <row r="187" spans="1:6" x14ac:dyDescent="0.25">
      <c r="A187" s="71"/>
      <c r="B187" s="115"/>
      <c r="C187" s="115"/>
      <c r="D187" s="115"/>
      <c r="E187" s="116"/>
      <c r="F187" s="115"/>
    </row>
    <row r="188" spans="1:6" x14ac:dyDescent="0.25">
      <c r="A188" s="71"/>
      <c r="B188" s="115"/>
      <c r="C188" s="115"/>
      <c r="D188" s="115"/>
      <c r="E188" s="116"/>
      <c r="F188" s="115"/>
    </row>
    <row r="189" spans="1:6" x14ac:dyDescent="0.25">
      <c r="A189" s="71"/>
      <c r="B189" s="115"/>
      <c r="C189" s="115"/>
      <c r="D189" s="115"/>
      <c r="E189" s="116"/>
      <c r="F189" s="115"/>
    </row>
    <row r="190" spans="1:6" x14ac:dyDescent="0.25">
      <c r="A190" s="71"/>
      <c r="B190" s="115"/>
      <c r="C190" s="115"/>
      <c r="D190" s="115"/>
      <c r="E190" s="116"/>
      <c r="F190" s="115"/>
    </row>
  </sheetData>
  <mergeCells count="3">
    <mergeCell ref="A2:F2"/>
    <mergeCell ref="A77:D77"/>
    <mergeCell ref="F94:F9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S174"/>
  <sheetViews>
    <sheetView workbookViewId="0">
      <pane xSplit="1" ySplit="45" topLeftCell="B124" activePane="bottomRight" state="frozen"/>
      <selection pane="topRight" activeCell="B1" sqref="B1"/>
      <selection pane="bottomLeft" activeCell="A46" sqref="A46"/>
      <selection pane="bottomRight" activeCell="A125" sqref="A125:IV125"/>
    </sheetView>
  </sheetViews>
  <sheetFormatPr defaultRowHeight="15" x14ac:dyDescent="0.25"/>
  <cols>
    <col min="1" max="1" width="37.28515625" style="73" customWidth="1"/>
    <col min="2" max="2" width="28.42578125" style="67" customWidth="1"/>
    <col min="3" max="3" width="41" style="67" customWidth="1"/>
    <col min="4" max="4" width="26.85546875" style="56" customWidth="1"/>
    <col min="5" max="5" width="23" style="67" customWidth="1"/>
    <col min="6" max="6" width="12" style="67" hidden="1" customWidth="1"/>
    <col min="7" max="7" width="14.140625" style="67" hidden="1" customWidth="1"/>
    <col min="8" max="8" width="16.7109375" style="56" hidden="1" customWidth="1"/>
    <col min="9" max="9" width="14.140625" style="67" hidden="1" customWidth="1"/>
    <col min="10" max="10" width="15.140625" style="67" hidden="1" customWidth="1"/>
    <col min="11" max="11" width="17.28515625" style="68" hidden="1" customWidth="1"/>
    <col min="12" max="12" width="6.28515625" style="67" hidden="1" customWidth="1"/>
    <col min="13" max="14" width="14.28515625" style="68" hidden="1" customWidth="1"/>
    <col min="15" max="15" width="30" style="67" hidden="1" customWidth="1"/>
    <col min="16" max="16384" width="9.140625" style="67"/>
  </cols>
  <sheetData>
    <row r="2" spans="1:15" x14ac:dyDescent="0.25">
      <c r="A2" s="318" t="s">
        <v>683</v>
      </c>
      <c r="B2" s="319"/>
      <c r="C2" s="319"/>
      <c r="D2" s="319"/>
      <c r="E2" s="320"/>
    </row>
    <row r="3" spans="1:15" s="73" customFormat="1" ht="25.5" x14ac:dyDescent="0.25">
      <c r="A3" s="69" t="s">
        <v>137</v>
      </c>
      <c r="B3" s="69" t="s">
        <v>686</v>
      </c>
      <c r="C3" s="69" t="s">
        <v>140</v>
      </c>
      <c r="D3" s="70" t="s">
        <v>141</v>
      </c>
      <c r="E3" s="69" t="s">
        <v>142</v>
      </c>
      <c r="F3" s="71" t="s">
        <v>143</v>
      </c>
      <c r="G3" s="71" t="s">
        <v>144</v>
      </c>
      <c r="H3" s="72" t="s">
        <v>145</v>
      </c>
      <c r="I3" s="71" t="s">
        <v>146</v>
      </c>
      <c r="K3" s="74" t="s">
        <v>147</v>
      </c>
      <c r="M3" s="75" t="s">
        <v>148</v>
      </c>
      <c r="N3" s="74" t="s">
        <v>149</v>
      </c>
    </row>
    <row r="4" spans="1:15" s="84" customFormat="1" ht="12.75" hidden="1" x14ac:dyDescent="0.25">
      <c r="A4" s="76" t="s">
        <v>150</v>
      </c>
      <c r="B4" s="77"/>
      <c r="C4" s="77" t="s">
        <v>151</v>
      </c>
      <c r="D4" s="78">
        <v>2013</v>
      </c>
      <c r="E4" s="77"/>
      <c r="F4" s="79"/>
      <c r="G4" s="79"/>
      <c r="H4" s="80"/>
      <c r="I4" s="79"/>
      <c r="J4" s="81"/>
      <c r="K4" s="82">
        <v>235.3</v>
      </c>
      <c r="L4" s="81"/>
      <c r="M4" s="83"/>
      <c r="N4" s="82"/>
      <c r="O4" s="84" t="s">
        <v>152</v>
      </c>
    </row>
    <row r="5" spans="1:15" s="84" customFormat="1" ht="12.75" hidden="1" x14ac:dyDescent="0.25">
      <c r="A5" s="76" t="s">
        <v>153</v>
      </c>
      <c r="B5" s="77"/>
      <c r="C5" s="77" t="s">
        <v>151</v>
      </c>
      <c r="D5" s="78">
        <v>2013</v>
      </c>
      <c r="E5" s="77"/>
      <c r="F5" s="79"/>
      <c r="G5" s="79"/>
      <c r="H5" s="80"/>
      <c r="I5" s="79"/>
      <c r="J5" s="81"/>
      <c r="K5" s="82">
        <v>2826</v>
      </c>
      <c r="L5" s="81"/>
      <c r="M5" s="83"/>
      <c r="N5" s="82"/>
      <c r="O5" s="84" t="s">
        <v>152</v>
      </c>
    </row>
    <row r="6" spans="1:15" s="84" customFormat="1" ht="12.75" hidden="1" x14ac:dyDescent="0.25">
      <c r="A6" s="76" t="s">
        <v>154</v>
      </c>
      <c r="B6" s="77"/>
      <c r="C6" s="77" t="s">
        <v>151</v>
      </c>
      <c r="D6" s="78">
        <v>2013</v>
      </c>
      <c r="E6" s="77"/>
      <c r="F6" s="79"/>
      <c r="G6" s="79"/>
      <c r="H6" s="80"/>
      <c r="I6" s="79"/>
      <c r="J6" s="81"/>
      <c r="K6" s="82">
        <v>235.29</v>
      </c>
      <c r="L6" s="81"/>
      <c r="M6" s="83"/>
      <c r="N6" s="82"/>
      <c r="O6" s="84" t="s">
        <v>152</v>
      </c>
    </row>
    <row r="7" spans="1:15" s="84" customFormat="1" ht="12.75" hidden="1" x14ac:dyDescent="0.25">
      <c r="A7" s="76" t="s">
        <v>155</v>
      </c>
      <c r="B7" s="77"/>
      <c r="C7" s="77" t="s">
        <v>151</v>
      </c>
      <c r="D7" s="78">
        <v>2013</v>
      </c>
      <c r="E7" s="77"/>
      <c r="F7" s="79"/>
      <c r="G7" s="79"/>
      <c r="H7" s="80"/>
      <c r="I7" s="79"/>
      <c r="J7" s="81"/>
      <c r="K7" s="82">
        <v>493.68</v>
      </c>
      <c r="L7" s="81"/>
      <c r="M7" s="83"/>
      <c r="N7" s="82"/>
      <c r="O7" s="84" t="s">
        <v>152</v>
      </c>
    </row>
    <row r="8" spans="1:15" s="84" customFormat="1" ht="12.75" hidden="1" x14ac:dyDescent="0.25">
      <c r="A8" s="76" t="s">
        <v>156</v>
      </c>
      <c r="B8" s="77"/>
      <c r="C8" s="77" t="s">
        <v>151</v>
      </c>
      <c r="D8" s="78">
        <v>2013</v>
      </c>
      <c r="E8" s="77"/>
      <c r="F8" s="79"/>
      <c r="G8" s="79"/>
      <c r="H8" s="80"/>
      <c r="I8" s="79"/>
      <c r="J8" s="81"/>
      <c r="K8" s="82">
        <v>1175</v>
      </c>
      <c r="L8" s="81"/>
      <c r="M8" s="83"/>
      <c r="N8" s="82"/>
      <c r="O8" s="84" t="s">
        <v>152</v>
      </c>
    </row>
    <row r="9" spans="1:15" s="84" customFormat="1" ht="12.75" hidden="1" x14ac:dyDescent="0.25">
      <c r="A9" s="76" t="s">
        <v>157</v>
      </c>
      <c r="B9" s="77"/>
      <c r="C9" s="77" t="s">
        <v>151</v>
      </c>
      <c r="D9" s="78">
        <v>2013</v>
      </c>
      <c r="E9" s="77"/>
      <c r="F9" s="79"/>
      <c r="G9" s="79"/>
      <c r="H9" s="80"/>
      <c r="I9" s="79"/>
      <c r="J9" s="81"/>
      <c r="K9" s="82">
        <v>250</v>
      </c>
      <c r="L9" s="81"/>
      <c r="M9" s="83"/>
      <c r="N9" s="82"/>
      <c r="O9" s="84" t="s">
        <v>152</v>
      </c>
    </row>
    <row r="10" spans="1:15" s="84" customFormat="1" ht="12.75" hidden="1" x14ac:dyDescent="0.25">
      <c r="A10" s="76" t="s">
        <v>158</v>
      </c>
      <c r="B10" s="77"/>
      <c r="C10" s="77" t="s">
        <v>151</v>
      </c>
      <c r="D10" s="78">
        <v>2013</v>
      </c>
      <c r="E10" s="77"/>
      <c r="F10" s="79"/>
      <c r="G10" s="79"/>
      <c r="H10" s="80"/>
      <c r="I10" s="79"/>
      <c r="J10" s="81"/>
      <c r="K10" s="82">
        <v>294.12</v>
      </c>
      <c r="L10" s="81"/>
      <c r="M10" s="83"/>
      <c r="N10" s="82"/>
      <c r="O10" s="84" t="s">
        <v>152</v>
      </c>
    </row>
    <row r="11" spans="1:15" s="84" customFormat="1" ht="12.75" hidden="1" x14ac:dyDescent="0.25">
      <c r="A11" s="76" t="s">
        <v>159</v>
      </c>
      <c r="B11" s="77"/>
      <c r="C11" s="77" t="s">
        <v>151</v>
      </c>
      <c r="D11" s="78">
        <v>2013</v>
      </c>
      <c r="E11" s="77"/>
      <c r="F11" s="79"/>
      <c r="G11" s="79"/>
      <c r="H11" s="80"/>
      <c r="I11" s="79"/>
      <c r="J11" s="81"/>
      <c r="K11" s="82">
        <v>235.29</v>
      </c>
      <c r="L11" s="81"/>
      <c r="M11" s="83"/>
      <c r="N11" s="82"/>
      <c r="O11" s="84" t="s">
        <v>152</v>
      </c>
    </row>
    <row r="12" spans="1:15" s="84" customFormat="1" ht="12.75" hidden="1" x14ac:dyDescent="0.25">
      <c r="A12" s="76" t="s">
        <v>160</v>
      </c>
      <c r="B12" s="77"/>
      <c r="C12" s="77" t="s">
        <v>151</v>
      </c>
      <c r="D12" s="78">
        <v>2013</v>
      </c>
      <c r="E12" s="77"/>
      <c r="F12" s="79"/>
      <c r="G12" s="79"/>
      <c r="H12" s="80"/>
      <c r="I12" s="79"/>
      <c r="J12" s="81"/>
      <c r="K12" s="82">
        <v>1905.44</v>
      </c>
      <c r="L12" s="81"/>
      <c r="M12" s="83"/>
      <c r="N12" s="82"/>
      <c r="O12" s="84" t="s">
        <v>152</v>
      </c>
    </row>
    <row r="13" spans="1:15" s="84" customFormat="1" ht="12.75" hidden="1" x14ac:dyDescent="0.25">
      <c r="A13" s="76" t="s">
        <v>161</v>
      </c>
      <c r="B13" s="77"/>
      <c r="C13" s="77" t="s">
        <v>151</v>
      </c>
      <c r="D13" s="78">
        <v>2013</v>
      </c>
      <c r="E13" s="77"/>
      <c r="F13" s="79"/>
      <c r="G13" s="79"/>
      <c r="H13" s="80"/>
      <c r="I13" s="79"/>
      <c r="J13" s="81"/>
      <c r="K13" s="82">
        <v>235.29</v>
      </c>
      <c r="L13" s="81"/>
      <c r="M13" s="83"/>
      <c r="N13" s="82"/>
      <c r="O13" s="84" t="s">
        <v>152</v>
      </c>
    </row>
    <row r="14" spans="1:15" s="84" customFormat="1" ht="12.75" hidden="1" x14ac:dyDescent="0.25">
      <c r="A14" s="76" t="s">
        <v>162</v>
      </c>
      <c r="B14" s="77"/>
      <c r="C14" s="77" t="s">
        <v>151</v>
      </c>
      <c r="D14" s="78">
        <v>2013</v>
      </c>
      <c r="E14" s="77"/>
      <c r="F14" s="79"/>
      <c r="G14" s="79"/>
      <c r="H14" s="80"/>
      <c r="I14" s="79"/>
      <c r="J14" s="81"/>
      <c r="K14" s="82">
        <v>235.29</v>
      </c>
      <c r="L14" s="81"/>
      <c r="M14" s="83"/>
      <c r="N14" s="82"/>
      <c r="O14" s="84" t="s">
        <v>152</v>
      </c>
    </row>
    <row r="15" spans="1:15" s="84" customFormat="1" ht="12.75" hidden="1" x14ac:dyDescent="0.25">
      <c r="A15" s="76" t="s">
        <v>163</v>
      </c>
      <c r="B15" s="77"/>
      <c r="C15" s="77" t="s">
        <v>151</v>
      </c>
      <c r="D15" s="78">
        <v>2013</v>
      </c>
      <c r="E15" s="77"/>
      <c r="F15" s="79"/>
      <c r="G15" s="79"/>
      <c r="H15" s="80"/>
      <c r="I15" s="79"/>
      <c r="J15" s="81"/>
      <c r="K15" s="82">
        <v>2117.64</v>
      </c>
      <c r="L15" s="81"/>
      <c r="M15" s="83"/>
      <c r="N15" s="82"/>
      <c r="O15" s="84" t="s">
        <v>152</v>
      </c>
    </row>
    <row r="16" spans="1:15" s="84" customFormat="1" ht="12.75" hidden="1" x14ac:dyDescent="0.25">
      <c r="A16" s="76" t="s">
        <v>164</v>
      </c>
      <c r="B16" s="77"/>
      <c r="C16" s="77" t="s">
        <v>151</v>
      </c>
      <c r="D16" s="78">
        <v>2013</v>
      </c>
      <c r="E16" s="77"/>
      <c r="F16" s="79"/>
      <c r="G16" s="79"/>
      <c r="H16" s="80"/>
      <c r="I16" s="79"/>
      <c r="J16" s="81"/>
      <c r="K16" s="82">
        <v>1294.1099999999999</v>
      </c>
      <c r="L16" s="81"/>
      <c r="M16" s="83"/>
      <c r="N16" s="82"/>
      <c r="O16" s="84" t="s">
        <v>152</v>
      </c>
    </row>
    <row r="17" spans="1:251" s="84" customFormat="1" ht="12.75" hidden="1" x14ac:dyDescent="0.25">
      <c r="A17" s="76" t="s">
        <v>165</v>
      </c>
      <c r="B17" s="77"/>
      <c r="C17" s="77" t="s">
        <v>151</v>
      </c>
      <c r="D17" s="78">
        <v>2013</v>
      </c>
      <c r="E17" s="77"/>
      <c r="F17" s="79"/>
      <c r="G17" s="79"/>
      <c r="H17" s="80"/>
      <c r="I17" s="79"/>
      <c r="J17" s="81"/>
      <c r="K17" s="82">
        <v>352.94</v>
      </c>
      <c r="L17" s="81"/>
      <c r="M17" s="83"/>
      <c r="N17" s="82"/>
      <c r="O17" s="84" t="s">
        <v>152</v>
      </c>
    </row>
    <row r="18" spans="1:251" s="84" customFormat="1" ht="12.75" hidden="1" x14ac:dyDescent="0.25">
      <c r="A18" s="76" t="s">
        <v>166</v>
      </c>
      <c r="B18" s="77"/>
      <c r="C18" s="77" t="s">
        <v>151</v>
      </c>
      <c r="D18" s="78">
        <v>2013</v>
      </c>
      <c r="E18" s="77"/>
      <c r="F18" s="79"/>
      <c r="G18" s="79"/>
      <c r="H18" s="80"/>
      <c r="I18" s="79"/>
      <c r="J18" s="81"/>
      <c r="K18" s="82">
        <v>352.94</v>
      </c>
      <c r="L18" s="81"/>
      <c r="M18" s="83"/>
      <c r="N18" s="82"/>
      <c r="O18" s="84" t="s">
        <v>152</v>
      </c>
    </row>
    <row r="19" spans="1:251" s="84" customFormat="1" ht="12.75" hidden="1" x14ac:dyDescent="0.25">
      <c r="A19" s="76" t="s">
        <v>167</v>
      </c>
      <c r="B19" s="77"/>
      <c r="C19" s="77" t="s">
        <v>151</v>
      </c>
      <c r="D19" s="78">
        <v>2013</v>
      </c>
      <c r="E19" s="77"/>
      <c r="F19" s="79"/>
      <c r="G19" s="79"/>
      <c r="H19" s="80"/>
      <c r="I19" s="79"/>
      <c r="J19" s="81"/>
      <c r="K19" s="82">
        <v>250</v>
      </c>
      <c r="L19" s="81"/>
      <c r="M19" s="83"/>
      <c r="N19" s="82"/>
      <c r="O19" s="84" t="s">
        <v>152</v>
      </c>
    </row>
    <row r="20" spans="1:251" s="84" customFormat="1" ht="12.75" hidden="1" x14ac:dyDescent="0.25">
      <c r="A20" s="76" t="s">
        <v>168</v>
      </c>
      <c r="B20" s="77"/>
      <c r="C20" s="77" t="s">
        <v>151</v>
      </c>
      <c r="D20" s="78">
        <v>2013</v>
      </c>
      <c r="E20" s="77"/>
      <c r="F20" s="79"/>
      <c r="G20" s="79"/>
      <c r="H20" s="80"/>
      <c r="I20" s="79"/>
      <c r="J20" s="81"/>
      <c r="K20" s="82">
        <v>705.88</v>
      </c>
      <c r="L20" s="81"/>
      <c r="M20" s="83"/>
      <c r="N20" s="82"/>
      <c r="O20" s="84" t="s">
        <v>152</v>
      </c>
    </row>
    <row r="21" spans="1:251" s="84" customFormat="1" ht="12.75" hidden="1" x14ac:dyDescent="0.25">
      <c r="A21" s="76" t="s">
        <v>169</v>
      </c>
      <c r="B21" s="77"/>
      <c r="C21" s="77" t="s">
        <v>151</v>
      </c>
      <c r="D21" s="78">
        <v>2013</v>
      </c>
      <c r="E21" s="77"/>
      <c r="F21" s="71"/>
      <c r="G21" s="71"/>
      <c r="H21" s="72"/>
      <c r="I21" s="71"/>
      <c r="J21" s="73"/>
      <c r="K21" s="82">
        <v>235.3</v>
      </c>
      <c r="L21" s="73"/>
      <c r="M21" s="85"/>
      <c r="N21" s="86"/>
      <c r="O21" s="84" t="s">
        <v>152</v>
      </c>
    </row>
    <row r="22" spans="1:251" s="84" customFormat="1" ht="12.75" hidden="1" x14ac:dyDescent="0.25">
      <c r="A22" s="76"/>
      <c r="B22" s="77"/>
      <c r="C22" s="77"/>
      <c r="D22" s="78"/>
      <c r="E22" s="77"/>
      <c r="F22" s="71"/>
      <c r="G22" s="71"/>
      <c r="H22" s="72"/>
      <c r="I22" s="71"/>
      <c r="J22" s="73"/>
      <c r="K22" s="82"/>
      <c r="L22" s="73"/>
      <c r="M22" s="85"/>
      <c r="N22" s="86"/>
    </row>
    <row r="23" spans="1:251" s="84" customFormat="1" ht="12.75" hidden="1" x14ac:dyDescent="0.25">
      <c r="A23" s="76"/>
      <c r="B23" s="77"/>
      <c r="C23" s="77"/>
      <c r="D23" s="78"/>
      <c r="E23" s="77"/>
      <c r="F23" s="71"/>
      <c r="G23" s="71"/>
      <c r="H23" s="72"/>
      <c r="I23" s="71"/>
      <c r="J23" s="73"/>
      <c r="K23" s="82"/>
      <c r="L23" s="73"/>
      <c r="M23" s="85"/>
      <c r="N23" s="86"/>
    </row>
    <row r="24" spans="1:251" s="84" customFormat="1" ht="12.75" hidden="1" x14ac:dyDescent="0.25">
      <c r="A24" s="76"/>
      <c r="B24" s="77"/>
      <c r="C24" s="77"/>
      <c r="D24" s="78"/>
      <c r="E24" s="77"/>
      <c r="F24" s="71"/>
      <c r="G24" s="71"/>
      <c r="H24" s="72"/>
      <c r="I24" s="71"/>
      <c r="J24" s="73"/>
      <c r="K24" s="82"/>
      <c r="L24" s="73"/>
      <c r="M24" s="85"/>
      <c r="N24" s="86"/>
    </row>
    <row r="25" spans="1:251" s="84" customFormat="1" ht="12.75" hidden="1" x14ac:dyDescent="0.25">
      <c r="A25" s="76"/>
      <c r="B25" s="77"/>
      <c r="C25" s="77"/>
      <c r="D25" s="78"/>
      <c r="E25" s="77"/>
      <c r="F25" s="71"/>
      <c r="G25" s="71"/>
      <c r="H25" s="72"/>
      <c r="I25" s="71"/>
      <c r="J25" s="73"/>
      <c r="K25" s="82"/>
      <c r="L25" s="73"/>
      <c r="M25" s="85"/>
      <c r="N25" s="86"/>
    </row>
    <row r="26" spans="1:251" s="73" customFormat="1" ht="12.75" hidden="1" x14ac:dyDescent="0.25">
      <c r="A26" s="71"/>
      <c r="B26" s="71"/>
      <c r="C26" s="71"/>
      <c r="D26" s="72"/>
      <c r="E26" s="71"/>
      <c r="F26" s="71"/>
      <c r="G26" s="71"/>
      <c r="H26" s="72"/>
      <c r="I26" s="71"/>
      <c r="K26" s="74"/>
      <c r="M26" s="75"/>
      <c r="N26" s="74"/>
    </row>
    <row r="27" spans="1:251" s="81" customFormat="1" hidden="1" x14ac:dyDescent="0.25">
      <c r="A27" s="87" t="s">
        <v>170</v>
      </c>
      <c r="B27" s="88"/>
      <c r="C27" s="89" t="s">
        <v>171</v>
      </c>
      <c r="D27" s="90" t="s">
        <v>172</v>
      </c>
      <c r="E27" s="91">
        <v>11500</v>
      </c>
      <c r="F27" s="92"/>
      <c r="G27" s="92"/>
      <c r="H27" s="93"/>
      <c r="I27" s="94"/>
      <c r="J27" s="95"/>
      <c r="K27" s="91" t="e">
        <f>#REF!/12*10</f>
        <v>#REF!</v>
      </c>
      <c r="L27" s="96"/>
      <c r="M27" s="97" t="e">
        <f>#REF!/12*2+(10350*1.04)/12*10</f>
        <v>#REF!</v>
      </c>
      <c r="N27" s="98">
        <f>(10350*1.04)/12*2+(10350*1.04)/12*10</f>
        <v>10764</v>
      </c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73" customFormat="1" ht="12.75" hidden="1" x14ac:dyDescent="0.25">
      <c r="A28" s="71" t="s">
        <v>173</v>
      </c>
      <c r="B28" s="79"/>
      <c r="C28" s="79" t="s">
        <v>174</v>
      </c>
      <c r="D28" s="80" t="s">
        <v>175</v>
      </c>
      <c r="E28" s="79"/>
      <c r="F28" s="79"/>
      <c r="G28" s="79"/>
      <c r="H28" s="80"/>
      <c r="I28" s="79"/>
      <c r="J28" s="81"/>
      <c r="K28" s="99" t="s">
        <v>176</v>
      </c>
      <c r="L28" s="81"/>
      <c r="M28" s="100"/>
      <c r="N28" s="99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s="103" customFormat="1" ht="12.75" hidden="1" x14ac:dyDescent="0.25">
      <c r="A29" s="76" t="s">
        <v>177</v>
      </c>
      <c r="B29" s="77"/>
      <c r="C29" s="77" t="s">
        <v>178</v>
      </c>
      <c r="D29" s="78" t="s">
        <v>179</v>
      </c>
      <c r="E29" s="101">
        <v>200000</v>
      </c>
      <c r="F29" s="101"/>
      <c r="G29" s="101">
        <f>80000*1.21</f>
        <v>96800</v>
      </c>
      <c r="H29" s="78" t="s">
        <v>180</v>
      </c>
      <c r="I29" s="102">
        <f>50000*1.21</f>
        <v>60500</v>
      </c>
      <c r="J29" s="84" t="s">
        <v>181</v>
      </c>
      <c r="K29" s="82">
        <v>0</v>
      </c>
      <c r="M29" s="82"/>
      <c r="N29" s="82"/>
    </row>
    <row r="30" spans="1:251" s="103" customFormat="1" ht="12.75" hidden="1" x14ac:dyDescent="0.25">
      <c r="A30" s="71" t="s">
        <v>182</v>
      </c>
      <c r="B30" s="79"/>
      <c r="C30" s="79" t="s">
        <v>183</v>
      </c>
      <c r="D30" s="80">
        <v>2013</v>
      </c>
      <c r="E30" s="79"/>
      <c r="F30" s="79"/>
      <c r="G30" s="79"/>
      <c r="H30" s="80"/>
      <c r="I30" s="79"/>
      <c r="J30" s="81"/>
      <c r="K30" s="99">
        <v>61000</v>
      </c>
      <c r="L30" s="73"/>
      <c r="M30" s="74"/>
      <c r="N30" s="74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</row>
    <row r="31" spans="1:251" s="103" customFormat="1" hidden="1" x14ac:dyDescent="0.25">
      <c r="A31" s="87" t="s">
        <v>184</v>
      </c>
      <c r="B31" s="88"/>
      <c r="C31" s="89" t="s">
        <v>185</v>
      </c>
      <c r="D31" s="90" t="s">
        <v>186</v>
      </c>
      <c r="E31" s="91">
        <f>24500+1300</f>
        <v>25800</v>
      </c>
      <c r="F31" s="92"/>
      <c r="G31" s="92"/>
      <c r="H31" s="93"/>
      <c r="I31" s="94"/>
      <c r="J31" s="95"/>
      <c r="K31" s="91" t="e">
        <f>#REF!</f>
        <v>#REF!</v>
      </c>
      <c r="L31" s="96"/>
      <c r="M31" s="98">
        <v>24674</v>
      </c>
      <c r="N31" s="104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103" customFormat="1" hidden="1" x14ac:dyDescent="0.25">
      <c r="A32" s="105" t="s">
        <v>187</v>
      </c>
      <c r="B32" s="106"/>
      <c r="C32" s="89" t="s">
        <v>188</v>
      </c>
      <c r="D32" s="90" t="s">
        <v>189</v>
      </c>
      <c r="E32" s="91">
        <v>1500</v>
      </c>
      <c r="F32" s="92"/>
      <c r="G32" s="92"/>
      <c r="H32" s="93"/>
      <c r="I32" s="94"/>
      <c r="J32" s="95"/>
      <c r="K32" s="91"/>
      <c r="L32" s="96"/>
      <c r="M32" s="104">
        <v>1830</v>
      </c>
      <c r="N32" s="104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hidden="1" x14ac:dyDescent="0.25">
      <c r="A33" s="107" t="s">
        <v>190</v>
      </c>
      <c r="B33" s="108"/>
      <c r="C33" s="108" t="s">
        <v>191</v>
      </c>
      <c r="D33" s="109" t="s">
        <v>192</v>
      </c>
      <c r="E33" s="110">
        <v>8700</v>
      </c>
      <c r="F33" s="110"/>
      <c r="G33" s="110"/>
      <c r="H33" s="109"/>
      <c r="I33" s="111"/>
      <c r="J33" s="112"/>
      <c r="K33" s="113" t="e">
        <f>+#REF!</f>
        <v>#REF!</v>
      </c>
      <c r="L33" s="114"/>
      <c r="M33" s="113"/>
      <c r="N33" s="11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</row>
    <row r="34" spans="1:251" hidden="1" x14ac:dyDescent="0.25">
      <c r="A34" s="76" t="s">
        <v>190</v>
      </c>
      <c r="B34" s="77"/>
      <c r="C34" s="77" t="s">
        <v>191</v>
      </c>
      <c r="D34" s="78" t="s">
        <v>193</v>
      </c>
      <c r="E34" s="101"/>
      <c r="F34" s="110"/>
      <c r="G34" s="110"/>
      <c r="H34" s="109"/>
      <c r="I34" s="111"/>
      <c r="J34" s="112"/>
      <c r="K34" s="113"/>
      <c r="L34" s="114"/>
      <c r="M34" s="113">
        <v>2400</v>
      </c>
      <c r="N34" s="11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</row>
    <row r="35" spans="1:251" hidden="1" x14ac:dyDescent="0.25">
      <c r="A35" s="87" t="s">
        <v>194</v>
      </c>
      <c r="B35" s="88"/>
      <c r="C35" s="89" t="s">
        <v>195</v>
      </c>
      <c r="D35" s="90" t="s">
        <v>186</v>
      </c>
      <c r="E35" s="91">
        <v>10852</v>
      </c>
      <c r="F35" s="92"/>
      <c r="G35" s="92"/>
      <c r="H35" s="93"/>
      <c r="I35" s="94"/>
      <c r="J35" s="95"/>
      <c r="K35" s="91" t="e">
        <f>#REF!</f>
        <v>#REF!</v>
      </c>
      <c r="L35" s="96"/>
      <c r="M35" s="98">
        <v>10157.469999999999</v>
      </c>
      <c r="N35" s="104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</row>
    <row r="36" spans="1:251" hidden="1" x14ac:dyDescent="0.25">
      <c r="A36" s="87" t="s">
        <v>196</v>
      </c>
      <c r="B36" s="88"/>
      <c r="C36" s="89" t="s">
        <v>195</v>
      </c>
      <c r="D36" s="90" t="s">
        <v>197</v>
      </c>
      <c r="E36" s="91">
        <v>7500</v>
      </c>
      <c r="F36" s="92"/>
      <c r="G36" s="92"/>
      <c r="H36" s="93"/>
      <c r="I36" s="94"/>
      <c r="J36" s="95"/>
      <c r="K36" s="91"/>
      <c r="L36" s="96"/>
      <c r="M36" s="98"/>
      <c r="N36" s="98" t="e">
        <f>#REF!</f>
        <v>#REF!</v>
      </c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</row>
    <row r="37" spans="1:251" hidden="1" x14ac:dyDescent="0.25">
      <c r="A37" s="76" t="s">
        <v>198</v>
      </c>
      <c r="B37" s="77"/>
      <c r="C37" s="77" t="s">
        <v>199</v>
      </c>
      <c r="D37" s="78">
        <v>2014</v>
      </c>
      <c r="E37" s="101"/>
      <c r="F37" s="101"/>
      <c r="G37" s="101"/>
      <c r="H37" s="78"/>
      <c r="I37" s="102"/>
      <c r="J37" s="84"/>
      <c r="K37" s="82"/>
      <c r="L37" s="103"/>
      <c r="M37" s="82">
        <v>3000</v>
      </c>
      <c r="N37" s="82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</row>
    <row r="38" spans="1:251" hidden="1" x14ac:dyDescent="0.25">
      <c r="A38" s="76" t="s">
        <v>200</v>
      </c>
      <c r="B38" s="77"/>
      <c r="C38" s="77" t="s">
        <v>191</v>
      </c>
      <c r="D38" s="78" t="s">
        <v>201</v>
      </c>
      <c r="E38" s="101"/>
      <c r="F38" s="101"/>
      <c r="G38" s="101"/>
      <c r="H38" s="78"/>
      <c r="I38" s="102"/>
      <c r="J38" s="84"/>
      <c r="K38" s="82">
        <v>11400</v>
      </c>
      <c r="L38" s="103"/>
      <c r="M38" s="82"/>
      <c r="N38" s="82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</row>
    <row r="39" spans="1:251" hidden="1" x14ac:dyDescent="0.25">
      <c r="A39" s="71" t="s">
        <v>202</v>
      </c>
      <c r="B39" s="115"/>
      <c r="C39" s="115" t="s">
        <v>203</v>
      </c>
      <c r="D39" s="116" t="s">
        <v>204</v>
      </c>
      <c r="E39" s="117">
        <v>22000</v>
      </c>
      <c r="F39" s="117"/>
      <c r="G39" s="117"/>
      <c r="H39" s="116"/>
      <c r="I39" s="118" t="e">
        <f>#REF!</f>
        <v>#REF!</v>
      </c>
      <c r="K39" s="119" t="e">
        <f>#REF!</f>
        <v>#REF!</v>
      </c>
      <c r="M39" s="119" t="e">
        <f>I39</f>
        <v>#REF!</v>
      </c>
      <c r="N39" s="119"/>
    </row>
    <row r="40" spans="1:251" hidden="1" x14ac:dyDescent="0.25">
      <c r="A40" s="71" t="s">
        <v>205</v>
      </c>
      <c r="B40" s="115"/>
      <c r="C40" s="115" t="s">
        <v>206</v>
      </c>
      <c r="D40" s="116" t="s">
        <v>207</v>
      </c>
      <c r="E40" s="117">
        <v>7848</v>
      </c>
      <c r="F40" s="117"/>
      <c r="G40" s="117" t="e">
        <f>+#REF!</f>
        <v>#REF!</v>
      </c>
      <c r="H40" s="116"/>
      <c r="I40" s="118"/>
      <c r="J40" s="67" t="s">
        <v>208</v>
      </c>
      <c r="K40" s="119"/>
      <c r="M40" s="119"/>
      <c r="N40" s="119"/>
    </row>
    <row r="41" spans="1:251" hidden="1" x14ac:dyDescent="0.25">
      <c r="A41" s="71" t="s">
        <v>205</v>
      </c>
      <c r="B41" s="115"/>
      <c r="C41" s="115" t="s">
        <v>206</v>
      </c>
      <c r="D41" s="116" t="s">
        <v>209</v>
      </c>
      <c r="E41" s="117">
        <v>11520</v>
      </c>
      <c r="F41" s="117"/>
      <c r="G41" s="117"/>
      <c r="H41" s="116"/>
      <c r="I41" s="118">
        <v>11520</v>
      </c>
      <c r="K41" s="119"/>
      <c r="M41" s="119"/>
      <c r="N41" s="119"/>
    </row>
    <row r="42" spans="1:251" s="95" customFormat="1" hidden="1" x14ac:dyDescent="0.25">
      <c r="A42" s="71" t="s">
        <v>210</v>
      </c>
      <c r="B42" s="115"/>
      <c r="C42" s="115"/>
      <c r="D42" s="116">
        <v>2011</v>
      </c>
      <c r="E42" s="117">
        <v>15000</v>
      </c>
      <c r="F42" s="117"/>
      <c r="G42" s="117">
        <v>18600</v>
      </c>
      <c r="H42" s="116"/>
      <c r="I42" s="118" t="e">
        <f>#REF!+#REF!*1%</f>
        <v>#REF!</v>
      </c>
      <c r="J42" s="67"/>
      <c r="K42" s="119"/>
      <c r="L42" s="67"/>
      <c r="M42" s="119"/>
      <c r="N42" s="119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</row>
    <row r="43" spans="1:251" s="120" customFormat="1" hidden="1" x14ac:dyDescent="0.25">
      <c r="A43" s="71" t="s">
        <v>210</v>
      </c>
      <c r="B43" s="115"/>
      <c r="C43" s="115" t="s">
        <v>211</v>
      </c>
      <c r="D43" s="116">
        <v>2013</v>
      </c>
      <c r="E43" s="117">
        <v>15000</v>
      </c>
      <c r="F43" s="117"/>
      <c r="G43" s="117"/>
      <c r="H43" s="116"/>
      <c r="I43" s="118"/>
      <c r="J43" s="67"/>
      <c r="K43" s="119" t="e">
        <f>#REF!</f>
        <v>#REF!</v>
      </c>
      <c r="L43" s="67"/>
      <c r="M43" s="119"/>
      <c r="N43" s="119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</row>
    <row r="44" spans="1:251" s="120" customFormat="1" hidden="1" x14ac:dyDescent="0.25">
      <c r="A44" s="71" t="s">
        <v>212</v>
      </c>
      <c r="B44" s="115"/>
      <c r="C44" s="115" t="s">
        <v>213</v>
      </c>
      <c r="D44" s="116" t="s">
        <v>214</v>
      </c>
      <c r="E44" s="117">
        <v>5700</v>
      </c>
      <c r="F44" s="117"/>
      <c r="G44" s="117"/>
      <c r="H44" s="116"/>
      <c r="I44" s="118"/>
      <c r="J44" s="67"/>
      <c r="K44" s="119"/>
      <c r="L44" s="67"/>
      <c r="M44" s="119"/>
      <c r="N44" s="119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</row>
    <row r="45" spans="1:251" s="124" customFormat="1" x14ac:dyDescent="0.25">
      <c r="A45" s="272" t="s">
        <v>215</v>
      </c>
      <c r="B45" s="273"/>
      <c r="C45" s="273"/>
      <c r="D45" s="274"/>
      <c r="E45" s="275"/>
      <c r="F45" s="122"/>
      <c r="G45" s="122"/>
      <c r="H45" s="121"/>
      <c r="I45" s="123"/>
      <c r="K45" s="125"/>
      <c r="M45" s="125"/>
      <c r="N45" s="125"/>
    </row>
    <row r="46" spans="1:251" s="120" customFormat="1" ht="30" x14ac:dyDescent="0.25">
      <c r="A46" s="71" t="s">
        <v>216</v>
      </c>
      <c r="B46" s="126" t="s">
        <v>218</v>
      </c>
      <c r="C46" s="115" t="s">
        <v>219</v>
      </c>
      <c r="D46" s="116"/>
      <c r="E46" s="118" t="s">
        <v>220</v>
      </c>
      <c r="F46" s="117"/>
      <c r="G46" s="117"/>
      <c r="H46" s="116"/>
      <c r="I46" s="118"/>
      <c r="J46" s="67"/>
      <c r="K46" s="119"/>
      <c r="L46" s="67"/>
      <c r="M46" s="119"/>
      <c r="N46" s="119" t="e">
        <f>#REF!</f>
        <v>#REF!</v>
      </c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</row>
    <row r="47" spans="1:251" s="120" customFormat="1" hidden="1" x14ac:dyDescent="0.25">
      <c r="A47" s="76" t="s">
        <v>210</v>
      </c>
      <c r="B47" s="127"/>
      <c r="C47" s="127" t="s">
        <v>211</v>
      </c>
      <c r="D47" s="93">
        <v>2014</v>
      </c>
      <c r="E47" s="92">
        <v>9500</v>
      </c>
      <c r="F47" s="117"/>
      <c r="G47" s="117"/>
      <c r="H47" s="116"/>
      <c r="I47" s="118"/>
      <c r="J47" s="67"/>
      <c r="K47" s="104"/>
      <c r="L47" s="67"/>
      <c r="M47" s="104" t="e">
        <f>#REF!</f>
        <v>#REF!</v>
      </c>
      <c r="N47" s="104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</row>
    <row r="48" spans="1:251" hidden="1" x14ac:dyDescent="0.25">
      <c r="A48" s="71" t="s">
        <v>212</v>
      </c>
      <c r="B48" s="115"/>
      <c r="C48" s="115" t="s">
        <v>213</v>
      </c>
      <c r="D48" s="116" t="s">
        <v>221</v>
      </c>
      <c r="E48" s="115">
        <v>7100</v>
      </c>
      <c r="F48" s="117"/>
      <c r="G48" s="117">
        <v>8520</v>
      </c>
      <c r="H48" s="116"/>
      <c r="I48" s="118">
        <f>2366.66666666667*1.21</f>
        <v>2863.6666666666706</v>
      </c>
      <c r="K48" s="119">
        <f>2366.66666666667*1.22</f>
        <v>2887.3333333333376</v>
      </c>
      <c r="M48" s="119"/>
      <c r="N48" s="119"/>
    </row>
    <row r="49" spans="1:253" hidden="1" x14ac:dyDescent="0.25">
      <c r="A49" s="76" t="s">
        <v>222</v>
      </c>
      <c r="B49" s="127"/>
      <c r="C49" s="127" t="s">
        <v>223</v>
      </c>
      <c r="D49" s="93">
        <v>2011</v>
      </c>
      <c r="E49" s="92">
        <v>500</v>
      </c>
      <c r="F49" s="92"/>
      <c r="G49" s="92">
        <v>500</v>
      </c>
      <c r="H49" s="93"/>
      <c r="I49" s="128" t="s">
        <v>224</v>
      </c>
      <c r="J49" s="129" t="s">
        <v>225</v>
      </c>
      <c r="K49" s="104"/>
      <c r="L49" s="95"/>
      <c r="M49" s="104"/>
      <c r="N49" s="104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</row>
    <row r="50" spans="1:253" hidden="1" x14ac:dyDescent="0.25">
      <c r="A50" s="76" t="s">
        <v>210</v>
      </c>
      <c r="B50" s="127"/>
      <c r="C50" s="127" t="s">
        <v>211</v>
      </c>
      <c r="D50" s="93">
        <v>2015</v>
      </c>
      <c r="E50" s="92">
        <v>9500</v>
      </c>
      <c r="F50" s="92"/>
      <c r="G50" s="92"/>
      <c r="H50" s="93"/>
      <c r="I50" s="128"/>
      <c r="J50" s="129"/>
      <c r="K50" s="104"/>
      <c r="L50" s="95"/>
      <c r="M50" s="104"/>
      <c r="N50" s="104" t="e">
        <f>#REF!</f>
        <v>#REF!</v>
      </c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</row>
    <row r="51" spans="1:253" s="95" customFormat="1" hidden="1" x14ac:dyDescent="0.25">
      <c r="A51" s="71" t="s">
        <v>156</v>
      </c>
      <c r="B51" s="79"/>
      <c r="C51" s="115" t="s">
        <v>226</v>
      </c>
      <c r="D51" s="80" t="s">
        <v>227</v>
      </c>
      <c r="E51" s="117">
        <v>500</v>
      </c>
      <c r="F51" s="117"/>
      <c r="G51" s="117"/>
      <c r="H51" s="116"/>
      <c r="I51" s="128"/>
      <c r="J51" s="67"/>
      <c r="K51" s="119"/>
      <c r="L51" s="67"/>
      <c r="M51" s="82" t="e">
        <f>#REF!</f>
        <v>#REF!</v>
      </c>
      <c r="N51" s="92"/>
      <c r="O51" s="130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131"/>
      <c r="IM51" s="131"/>
      <c r="IN51" s="132"/>
      <c r="IO51" s="132"/>
      <c r="IP51" s="133"/>
      <c r="IQ51" s="134"/>
      <c r="IR51" s="134"/>
      <c r="IS51" s="134"/>
    </row>
    <row r="52" spans="1:253" s="95" customFormat="1" hidden="1" x14ac:dyDescent="0.25">
      <c r="A52" s="71" t="s">
        <v>228</v>
      </c>
      <c r="B52" s="79"/>
      <c r="C52" s="115" t="s">
        <v>229</v>
      </c>
      <c r="D52" s="80" t="s">
        <v>230</v>
      </c>
      <c r="E52" s="117">
        <v>1326.34</v>
      </c>
      <c r="F52" s="117"/>
      <c r="G52" s="117"/>
      <c r="H52" s="116"/>
      <c r="I52" s="128"/>
      <c r="J52" s="67"/>
      <c r="K52" s="119"/>
      <c r="L52" s="67"/>
      <c r="M52" s="82"/>
      <c r="N52" s="92"/>
      <c r="O52" s="130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131"/>
      <c r="IM52" s="131"/>
      <c r="IN52" s="132"/>
      <c r="IO52" s="132"/>
      <c r="IP52" s="133"/>
      <c r="IQ52" s="134"/>
      <c r="IR52" s="134"/>
      <c r="IS52" s="134"/>
    </row>
    <row r="53" spans="1:253" s="95" customFormat="1" hidden="1" x14ac:dyDescent="0.25">
      <c r="A53" s="71" t="s">
        <v>167</v>
      </c>
      <c r="B53" s="79"/>
      <c r="C53" s="115" t="s">
        <v>226</v>
      </c>
      <c r="D53" s="80" t="s">
        <v>231</v>
      </c>
      <c r="E53" s="117">
        <v>500</v>
      </c>
      <c r="F53" s="117"/>
      <c r="G53" s="117"/>
      <c r="H53" s="116"/>
      <c r="I53" s="128"/>
      <c r="J53" s="67"/>
      <c r="K53" s="119"/>
      <c r="L53" s="67"/>
      <c r="M53" s="82" t="e">
        <f>#REF!</f>
        <v>#REF!</v>
      </c>
      <c r="N53" s="92"/>
      <c r="O53" s="130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131"/>
      <c r="IM53" s="131"/>
      <c r="IN53" s="132"/>
      <c r="IO53" s="132"/>
      <c r="IP53" s="133"/>
      <c r="IQ53" s="134"/>
      <c r="IR53" s="134"/>
      <c r="IS53" s="134"/>
    </row>
    <row r="54" spans="1:253" s="95" customFormat="1" hidden="1" x14ac:dyDescent="0.25">
      <c r="A54" s="71" t="s">
        <v>167</v>
      </c>
      <c r="B54" s="79"/>
      <c r="C54" s="115" t="s">
        <v>226</v>
      </c>
      <c r="D54" s="80" t="s">
        <v>232</v>
      </c>
      <c r="E54" s="117">
        <v>250</v>
      </c>
      <c r="F54" s="117"/>
      <c r="G54" s="117"/>
      <c r="H54" s="116"/>
      <c r="I54" s="128"/>
      <c r="J54" s="67"/>
      <c r="K54" s="119"/>
      <c r="L54" s="67"/>
      <c r="M54" s="82">
        <f>E54</f>
        <v>250</v>
      </c>
      <c r="N54" s="92"/>
      <c r="O54" s="130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131"/>
      <c r="IM54" s="131"/>
      <c r="IN54" s="132"/>
      <c r="IO54" s="132"/>
      <c r="IP54" s="133"/>
      <c r="IQ54" s="134"/>
      <c r="IR54" s="134"/>
      <c r="IS54" s="134"/>
    </row>
    <row r="55" spans="1:253" s="95" customFormat="1" hidden="1" x14ac:dyDescent="0.25">
      <c r="A55" s="71" t="s">
        <v>233</v>
      </c>
      <c r="B55" s="79"/>
      <c r="C55" s="115" t="s">
        <v>234</v>
      </c>
      <c r="D55" s="135">
        <v>41948</v>
      </c>
      <c r="E55" s="117">
        <v>1500</v>
      </c>
      <c r="F55" s="117"/>
      <c r="G55" s="117"/>
      <c r="H55" s="116"/>
      <c r="I55" s="128"/>
      <c r="J55" s="67"/>
      <c r="K55" s="119"/>
      <c r="L55" s="67"/>
      <c r="M55" s="82">
        <v>1830</v>
      </c>
      <c r="N55" s="92"/>
      <c r="O55" s="130" t="s">
        <v>235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131"/>
      <c r="IM55" s="131"/>
      <c r="IN55" s="132"/>
      <c r="IO55" s="132"/>
      <c r="IP55" s="133"/>
      <c r="IQ55" s="134"/>
      <c r="IR55" s="134"/>
      <c r="IS55" s="134"/>
    </row>
    <row r="56" spans="1:253" s="95" customFormat="1" ht="25.5" hidden="1" customHeight="1" x14ac:dyDescent="0.25">
      <c r="A56" s="71" t="s">
        <v>236</v>
      </c>
      <c r="B56" s="79"/>
      <c r="C56" s="115" t="s">
        <v>237</v>
      </c>
      <c r="D56" s="80">
        <v>2014</v>
      </c>
      <c r="E56" s="117">
        <v>4900</v>
      </c>
      <c r="F56" s="117"/>
      <c r="G56" s="117"/>
      <c r="H56" s="116"/>
      <c r="I56" s="128"/>
      <c r="J56" s="67"/>
      <c r="K56" s="119"/>
      <c r="L56" s="67"/>
      <c r="M56" s="82" t="e">
        <f>#REF!</f>
        <v>#REF!</v>
      </c>
      <c r="N56" s="92"/>
      <c r="O56" s="130" t="s">
        <v>238</v>
      </c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131"/>
      <c r="IM56" s="131"/>
      <c r="IN56" s="132"/>
      <c r="IO56" s="132"/>
      <c r="IP56" s="133"/>
      <c r="IQ56" s="134"/>
      <c r="IR56" s="134"/>
      <c r="IS56" s="134"/>
    </row>
    <row r="57" spans="1:253" s="95" customFormat="1" hidden="1" x14ac:dyDescent="0.25">
      <c r="A57" s="71" t="s">
        <v>236</v>
      </c>
      <c r="B57" s="79"/>
      <c r="C57" s="115" t="s">
        <v>237</v>
      </c>
      <c r="D57" s="80">
        <v>2013</v>
      </c>
      <c r="E57" s="117"/>
      <c r="F57" s="117"/>
      <c r="G57" s="117"/>
      <c r="H57" s="116"/>
      <c r="I57" s="128"/>
      <c r="J57" s="67"/>
      <c r="K57" s="119" t="e">
        <f>#REF!</f>
        <v>#REF!</v>
      </c>
      <c r="L57" s="67"/>
      <c r="M57" s="119"/>
      <c r="N57" s="119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</row>
    <row r="58" spans="1:253" s="95" customFormat="1" ht="25.5" x14ac:dyDescent="0.25">
      <c r="A58" s="71" t="s">
        <v>239</v>
      </c>
      <c r="B58" s="126" t="s">
        <v>241</v>
      </c>
      <c r="C58" s="79" t="s">
        <v>673</v>
      </c>
      <c r="D58" s="80" t="s">
        <v>242</v>
      </c>
      <c r="E58" s="136">
        <v>402300</v>
      </c>
      <c r="F58" s="117"/>
      <c r="G58" s="117"/>
      <c r="H58" s="116"/>
      <c r="I58" s="128"/>
      <c r="J58" s="67"/>
      <c r="K58" s="119"/>
      <c r="L58" s="67"/>
      <c r="M58" s="119"/>
      <c r="N58" s="119">
        <v>449905.5</v>
      </c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</row>
    <row r="59" spans="1:253" s="95" customFormat="1" hidden="1" x14ac:dyDescent="0.25">
      <c r="A59" s="137" t="s">
        <v>243</v>
      </c>
      <c r="B59" s="138"/>
      <c r="C59" s="139" t="s">
        <v>244</v>
      </c>
      <c r="D59" s="90" t="s">
        <v>186</v>
      </c>
      <c r="E59" s="91">
        <v>7450</v>
      </c>
      <c r="F59" s="92"/>
      <c r="G59" s="92"/>
      <c r="H59" s="93"/>
      <c r="I59" s="94"/>
      <c r="K59" s="91" t="e">
        <f>#REF!</f>
        <v>#REF!</v>
      </c>
      <c r="L59" s="96"/>
      <c r="M59" s="98">
        <v>9089</v>
      </c>
      <c r="N59" s="104"/>
    </row>
    <row r="60" spans="1:253" s="95" customFormat="1" hidden="1" x14ac:dyDescent="0.25">
      <c r="A60" s="140" t="s">
        <v>245</v>
      </c>
      <c r="B60" s="126"/>
      <c r="C60" s="141" t="s">
        <v>246</v>
      </c>
      <c r="D60" s="80">
        <v>2013</v>
      </c>
      <c r="E60" s="117"/>
      <c r="F60" s="117"/>
      <c r="G60" s="117"/>
      <c r="H60" s="116"/>
      <c r="I60" s="128"/>
      <c r="J60" s="67"/>
      <c r="K60" s="142">
        <f>10000*1.22</f>
        <v>12200</v>
      </c>
      <c r="L60" s="67"/>
      <c r="M60" s="119"/>
      <c r="N60" s="119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</row>
    <row r="61" spans="1:253" s="95" customFormat="1" ht="25.5" hidden="1" x14ac:dyDescent="0.25">
      <c r="A61" s="143" t="s">
        <v>247</v>
      </c>
      <c r="B61" s="144"/>
      <c r="C61" s="144" t="s">
        <v>248</v>
      </c>
      <c r="D61" s="93">
        <v>2011</v>
      </c>
      <c r="E61" s="92">
        <f>2700</f>
        <v>2700</v>
      </c>
      <c r="F61" s="145"/>
      <c r="G61" s="145" t="e">
        <f>#REF!</f>
        <v>#REF!</v>
      </c>
      <c r="H61" s="146"/>
      <c r="I61" s="147" t="s">
        <v>224</v>
      </c>
      <c r="J61" s="148" t="s">
        <v>249</v>
      </c>
      <c r="K61" s="104"/>
      <c r="L61" s="149"/>
      <c r="M61" s="104"/>
      <c r="N61" s="104"/>
    </row>
    <row r="62" spans="1:253" s="131" customFormat="1" hidden="1" x14ac:dyDescent="0.25">
      <c r="A62" s="140" t="s">
        <v>250</v>
      </c>
      <c r="B62" s="141"/>
      <c r="C62" s="141" t="s">
        <v>251</v>
      </c>
      <c r="D62" s="116">
        <v>2011</v>
      </c>
      <c r="E62" s="150"/>
      <c r="F62" s="150"/>
      <c r="G62" s="150">
        <v>42000</v>
      </c>
      <c r="H62" s="56"/>
      <c r="I62" s="151">
        <v>42350</v>
      </c>
      <c r="J62" s="67" t="s">
        <v>208</v>
      </c>
      <c r="K62" s="119"/>
      <c r="L62" s="67"/>
      <c r="M62" s="119"/>
      <c r="N62" s="119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115"/>
      <c r="IM62" s="115"/>
      <c r="IN62" s="115"/>
      <c r="IO62" s="115"/>
      <c r="IP62" s="67"/>
      <c r="IQ62" s="67"/>
    </row>
    <row r="63" spans="1:253" s="95" customFormat="1" hidden="1" x14ac:dyDescent="0.25">
      <c r="A63" s="143" t="s">
        <v>250</v>
      </c>
      <c r="B63" s="144"/>
      <c r="C63" s="141" t="s">
        <v>251</v>
      </c>
      <c r="D63" s="152">
        <v>2013</v>
      </c>
      <c r="E63" s="92">
        <v>41300</v>
      </c>
      <c r="F63" s="92"/>
      <c r="G63" s="92"/>
      <c r="H63" s="93"/>
      <c r="I63" s="94"/>
      <c r="K63" s="104">
        <v>0</v>
      </c>
      <c r="L63" s="96"/>
      <c r="M63" s="113"/>
      <c r="N63" s="104"/>
      <c r="IL63" s="153"/>
      <c r="IM63" s="153"/>
      <c r="IN63" s="154"/>
      <c r="IO63" s="155"/>
    </row>
    <row r="64" spans="1:253" s="95" customFormat="1" hidden="1" x14ac:dyDescent="0.25">
      <c r="A64" s="143" t="s">
        <v>252</v>
      </c>
      <c r="B64" s="144"/>
      <c r="C64" s="156" t="s">
        <v>253</v>
      </c>
      <c r="D64" s="152" t="s">
        <v>254</v>
      </c>
      <c r="E64" s="92">
        <v>750</v>
      </c>
      <c r="F64" s="130"/>
      <c r="G64" s="157"/>
      <c r="H64" s="158"/>
      <c r="I64" s="159"/>
      <c r="K64" s="160"/>
      <c r="L64" s="96"/>
      <c r="M64" s="82">
        <f>E64</f>
        <v>750</v>
      </c>
      <c r="N64" s="104"/>
      <c r="IL64" s="132"/>
      <c r="IM64" s="132"/>
      <c r="IN64" s="161"/>
      <c r="IO64" s="155"/>
    </row>
    <row r="65" spans="1:249" s="95" customFormat="1" hidden="1" x14ac:dyDescent="0.25">
      <c r="A65" s="143" t="s">
        <v>255</v>
      </c>
      <c r="B65" s="144"/>
      <c r="C65" s="156" t="s">
        <v>253</v>
      </c>
      <c r="D65" s="152" t="s">
        <v>231</v>
      </c>
      <c r="E65" s="92">
        <v>1884</v>
      </c>
      <c r="F65" s="130"/>
      <c r="G65" s="157"/>
      <c r="H65" s="158"/>
      <c r="I65" s="159"/>
      <c r="K65" s="160"/>
      <c r="L65" s="96"/>
      <c r="M65" s="82">
        <f>E65</f>
        <v>1884</v>
      </c>
      <c r="N65" s="104"/>
      <c r="IL65" s="132"/>
      <c r="IM65" s="132"/>
      <c r="IN65" s="161"/>
      <c r="IO65" s="155"/>
    </row>
    <row r="66" spans="1:249" s="95" customFormat="1" hidden="1" x14ac:dyDescent="0.25">
      <c r="A66" s="143" t="s">
        <v>256</v>
      </c>
      <c r="B66" s="144"/>
      <c r="C66" s="156" t="s">
        <v>253</v>
      </c>
      <c r="D66" s="152" t="s">
        <v>257</v>
      </c>
      <c r="E66" s="92">
        <v>235.3</v>
      </c>
      <c r="F66" s="130"/>
      <c r="G66" s="157"/>
      <c r="H66" s="158"/>
      <c r="I66" s="159"/>
      <c r="K66" s="160"/>
      <c r="L66" s="96"/>
      <c r="M66" s="82">
        <f>E66</f>
        <v>235.3</v>
      </c>
      <c r="N66" s="104"/>
      <c r="O66" s="95" t="s">
        <v>258</v>
      </c>
      <c r="IL66" s="132"/>
      <c r="IM66" s="132"/>
      <c r="IN66" s="161"/>
      <c r="IO66" s="155"/>
    </row>
    <row r="67" spans="1:249" s="95" customFormat="1" hidden="1" x14ac:dyDescent="0.25">
      <c r="A67" s="143" t="s">
        <v>245</v>
      </c>
      <c r="B67" s="144"/>
      <c r="C67" s="141" t="s">
        <v>259</v>
      </c>
      <c r="D67" s="152" t="s">
        <v>260</v>
      </c>
      <c r="E67" s="92">
        <v>10000</v>
      </c>
      <c r="F67" s="130"/>
      <c r="G67" s="157"/>
      <c r="H67" s="158"/>
      <c r="I67" s="159"/>
      <c r="K67" s="160"/>
      <c r="L67" s="96"/>
      <c r="M67" s="82" t="e">
        <f>#REF!</f>
        <v>#REF!</v>
      </c>
      <c r="N67" s="104"/>
      <c r="IL67" s="132"/>
      <c r="IM67" s="132"/>
      <c r="IN67" s="161"/>
      <c r="IO67" s="155"/>
    </row>
    <row r="68" spans="1:249" s="95" customFormat="1" hidden="1" x14ac:dyDescent="0.25">
      <c r="A68" s="143" t="s">
        <v>245</v>
      </c>
      <c r="B68" s="144"/>
      <c r="C68" s="141" t="s">
        <v>259</v>
      </c>
      <c r="D68" s="152" t="s">
        <v>261</v>
      </c>
      <c r="E68" s="92">
        <f>E67</f>
        <v>10000</v>
      </c>
      <c r="F68" s="130"/>
      <c r="G68" s="157"/>
      <c r="H68" s="158"/>
      <c r="I68" s="159"/>
      <c r="K68" s="104"/>
      <c r="L68" s="96"/>
      <c r="M68" s="82"/>
      <c r="N68" s="104" t="e">
        <f>#REF!</f>
        <v>#REF!</v>
      </c>
      <c r="IL68" s="132"/>
      <c r="IM68" s="132"/>
      <c r="IN68" s="161"/>
      <c r="IO68" s="155"/>
    </row>
    <row r="69" spans="1:249" hidden="1" x14ac:dyDescent="0.25">
      <c r="A69" s="162"/>
      <c r="B69" s="163"/>
      <c r="C69" s="163"/>
      <c r="E69" s="150"/>
      <c r="F69" s="150"/>
      <c r="G69" s="150"/>
    </row>
    <row r="70" spans="1:249" ht="25.5" hidden="1" x14ac:dyDescent="0.25">
      <c r="A70" s="140" t="s">
        <v>262</v>
      </c>
      <c r="B70" s="164"/>
      <c r="C70" s="162" t="s">
        <v>263</v>
      </c>
      <c r="E70" s="150"/>
      <c r="F70" s="150"/>
      <c r="G70" s="150"/>
    </row>
    <row r="71" spans="1:249" ht="30" hidden="1" x14ac:dyDescent="0.25">
      <c r="A71" s="140" t="s">
        <v>264</v>
      </c>
      <c r="B71" s="141"/>
      <c r="C71" s="165" t="s">
        <v>265</v>
      </c>
      <c r="D71" s="116" t="s">
        <v>266</v>
      </c>
      <c r="E71" s="117">
        <v>50000</v>
      </c>
      <c r="F71" s="117"/>
      <c r="G71" s="117">
        <v>60000</v>
      </c>
      <c r="H71" s="116"/>
      <c r="I71" s="118">
        <f>6050+6000*4*1.21</f>
        <v>35090</v>
      </c>
      <c r="J71" s="67" t="s">
        <v>267</v>
      </c>
      <c r="K71" s="119"/>
      <c r="M71" s="119"/>
    </row>
    <row r="72" spans="1:249" hidden="1" x14ac:dyDescent="0.25">
      <c r="A72" s="140" t="s">
        <v>264</v>
      </c>
      <c r="B72" s="141"/>
      <c r="C72" s="165" t="s">
        <v>268</v>
      </c>
      <c r="D72" s="116">
        <v>2012</v>
      </c>
      <c r="E72" s="117">
        <v>30000</v>
      </c>
      <c r="F72" s="117"/>
      <c r="G72" s="117"/>
      <c r="H72" s="116"/>
      <c r="I72" s="118">
        <v>18150</v>
      </c>
      <c r="K72" s="104">
        <v>18150</v>
      </c>
      <c r="M72" s="119"/>
    </row>
    <row r="73" spans="1:249" hidden="1" x14ac:dyDescent="0.25">
      <c r="A73" s="140" t="s">
        <v>269</v>
      </c>
      <c r="B73" s="141"/>
      <c r="C73" s="141" t="s">
        <v>270</v>
      </c>
      <c r="D73" s="116" t="s">
        <v>271</v>
      </c>
      <c r="E73" s="117"/>
      <c r="F73" s="117" t="s">
        <v>272</v>
      </c>
      <c r="G73" s="117">
        <f>7069.09*12*1.2</f>
        <v>101794.89599999999</v>
      </c>
      <c r="H73" s="80" t="s">
        <v>180</v>
      </c>
      <c r="I73" s="118">
        <v>76346</v>
      </c>
      <c r="K73" s="119"/>
      <c r="M73" s="119"/>
    </row>
    <row r="74" spans="1:249" ht="25.5" hidden="1" x14ac:dyDescent="0.25">
      <c r="A74" s="140" t="s">
        <v>273</v>
      </c>
      <c r="B74" s="141"/>
      <c r="C74" s="141"/>
      <c r="D74" s="80" t="s">
        <v>274</v>
      </c>
      <c r="E74" s="117">
        <v>595600</v>
      </c>
      <c r="F74" s="117"/>
      <c r="G74" s="117">
        <v>43432</v>
      </c>
      <c r="H74" s="80" t="s">
        <v>275</v>
      </c>
      <c r="I74" s="128">
        <v>0</v>
      </c>
    </row>
    <row r="75" spans="1:249" hidden="1" x14ac:dyDescent="0.25">
      <c r="A75" s="162"/>
      <c r="B75" s="163"/>
      <c r="C75" s="163"/>
      <c r="E75" s="150"/>
      <c r="F75" s="150"/>
      <c r="G75" s="166">
        <f>SUM(G71:G74)</f>
        <v>205226.89600000001</v>
      </c>
      <c r="I75" s="166">
        <f>SUM(I71:I74)</f>
        <v>129586</v>
      </c>
      <c r="K75" s="119"/>
      <c r="M75" s="119"/>
    </row>
    <row r="76" spans="1:249" hidden="1" x14ac:dyDescent="0.25">
      <c r="A76" s="162"/>
      <c r="B76" s="163"/>
      <c r="C76" s="163"/>
      <c r="E76" s="150"/>
      <c r="F76" s="150"/>
      <c r="G76" s="150"/>
    </row>
    <row r="77" spans="1:249" ht="26.25" hidden="1" customHeight="1" x14ac:dyDescent="0.25">
      <c r="A77" s="321" t="s">
        <v>276</v>
      </c>
      <c r="B77" s="321"/>
      <c r="C77" s="321"/>
      <c r="E77" s="150"/>
      <c r="F77" s="150"/>
      <c r="G77" s="150"/>
    </row>
    <row r="78" spans="1:249" hidden="1" x14ac:dyDescent="0.25">
      <c r="A78" s="162"/>
      <c r="B78" s="163"/>
      <c r="C78" s="163"/>
      <c r="E78" s="150"/>
      <c r="F78" s="150"/>
      <c r="G78" s="150"/>
    </row>
    <row r="79" spans="1:249" hidden="1" x14ac:dyDescent="0.25">
      <c r="A79" s="162"/>
      <c r="B79" s="163"/>
      <c r="C79" s="163"/>
      <c r="E79" s="150"/>
      <c r="F79" s="150"/>
      <c r="G79" s="150"/>
    </row>
    <row r="80" spans="1:249" hidden="1" x14ac:dyDescent="0.25">
      <c r="A80" s="162"/>
      <c r="B80" s="163"/>
      <c r="C80" s="163"/>
      <c r="E80" s="150"/>
      <c r="F80" s="150"/>
      <c r="G80" s="150"/>
    </row>
    <row r="81" spans="1:16" hidden="1" x14ac:dyDescent="0.25">
      <c r="A81" s="162"/>
      <c r="B81" s="163"/>
      <c r="C81" s="163"/>
      <c r="E81" s="150"/>
      <c r="F81" s="150"/>
      <c r="G81" s="150"/>
    </row>
    <row r="82" spans="1:16" hidden="1" x14ac:dyDescent="0.25">
      <c r="A82" s="162"/>
      <c r="B82" s="163"/>
      <c r="C82" s="163"/>
      <c r="E82" s="150"/>
      <c r="F82" s="150"/>
      <c r="G82" s="150"/>
    </row>
    <row r="83" spans="1:16" hidden="1" x14ac:dyDescent="0.25">
      <c r="A83" s="162"/>
      <c r="B83" s="163"/>
      <c r="C83" s="163"/>
      <c r="E83" s="150"/>
      <c r="F83" s="150"/>
      <c r="G83" s="150"/>
    </row>
    <row r="84" spans="1:16" hidden="1" x14ac:dyDescent="0.25">
      <c r="A84" s="162"/>
      <c r="B84" s="163"/>
      <c r="C84" s="163"/>
    </row>
    <row r="85" spans="1:16" ht="30" x14ac:dyDescent="0.25">
      <c r="A85" s="140" t="s">
        <v>277</v>
      </c>
      <c r="B85" s="126" t="s">
        <v>279</v>
      </c>
      <c r="C85" s="141" t="s">
        <v>280</v>
      </c>
      <c r="D85" s="80" t="s">
        <v>281</v>
      </c>
      <c r="E85" s="167">
        <v>4000</v>
      </c>
      <c r="K85" s="168" t="e">
        <f>+K33+#REF!+K34+#REF!+#REF!+#REF!+#REF!+#REF!</f>
        <v>#REF!</v>
      </c>
      <c r="L85" s="168" t="e">
        <f>+L33+#REF!+L34+#REF!+#REF!+#REF!+#REF!+#REF!</f>
        <v>#REF!</v>
      </c>
      <c r="M85" s="168" t="e">
        <f>+M34+#REF!+#REF!</f>
        <v>#REF!</v>
      </c>
      <c r="P85" s="67" t="s">
        <v>684</v>
      </c>
    </row>
    <row r="86" spans="1:16" hidden="1" x14ac:dyDescent="0.25">
      <c r="A86" s="162"/>
      <c r="B86" s="163"/>
      <c r="C86" s="163"/>
      <c r="K86" s="68" t="e">
        <f>+K85*80%</f>
        <v>#REF!</v>
      </c>
    </row>
    <row r="87" spans="1:16" ht="30" x14ac:dyDescent="0.25">
      <c r="A87" s="140" t="s">
        <v>282</v>
      </c>
      <c r="B87" s="126" t="s">
        <v>284</v>
      </c>
      <c r="C87" s="141" t="s">
        <v>280</v>
      </c>
      <c r="D87" s="80" t="s">
        <v>281</v>
      </c>
      <c r="E87" s="167">
        <v>4500</v>
      </c>
      <c r="M87" s="169">
        <v>63000</v>
      </c>
      <c r="O87" s="170" t="e">
        <f>M59+#REF!+#REF!+#REF!+#REF!+M35+M31+N27</f>
        <v>#REF!</v>
      </c>
      <c r="P87" s="67" t="s">
        <v>684</v>
      </c>
    </row>
    <row r="88" spans="1:16" ht="30" x14ac:dyDescent="0.25">
      <c r="A88" s="140" t="s">
        <v>285</v>
      </c>
      <c r="B88" s="126" t="s">
        <v>287</v>
      </c>
      <c r="C88" s="141" t="s">
        <v>280</v>
      </c>
      <c r="D88" s="80" t="s">
        <v>288</v>
      </c>
      <c r="E88" s="167">
        <v>9000</v>
      </c>
      <c r="P88" s="67" t="s">
        <v>684</v>
      </c>
    </row>
    <row r="89" spans="1:16" hidden="1" x14ac:dyDescent="0.25">
      <c r="A89" s="162"/>
      <c r="B89" s="163"/>
      <c r="C89" s="163"/>
    </row>
    <row r="90" spans="1:16" x14ac:dyDescent="0.25">
      <c r="A90" s="140" t="s">
        <v>289</v>
      </c>
      <c r="B90" s="126" t="s">
        <v>291</v>
      </c>
      <c r="C90" s="141" t="s">
        <v>280</v>
      </c>
      <c r="D90" s="135" t="s">
        <v>292</v>
      </c>
      <c r="E90" s="171" t="s">
        <v>293</v>
      </c>
      <c r="M90" s="169" t="e">
        <f>+M87-M85</f>
        <v>#REF!</v>
      </c>
    </row>
    <row r="91" spans="1:16" ht="30" x14ac:dyDescent="0.25">
      <c r="A91" s="140" t="s">
        <v>294</v>
      </c>
      <c r="B91" s="126">
        <v>12346981009</v>
      </c>
      <c r="C91" s="141" t="s">
        <v>280</v>
      </c>
      <c r="D91" s="80" t="s">
        <v>288</v>
      </c>
      <c r="E91" s="167">
        <v>7450</v>
      </c>
      <c r="P91" s="67" t="s">
        <v>684</v>
      </c>
    </row>
    <row r="92" spans="1:16" ht="30" x14ac:dyDescent="0.25">
      <c r="A92" s="140" t="s">
        <v>296</v>
      </c>
      <c r="B92" s="126" t="s">
        <v>298</v>
      </c>
      <c r="C92" s="141" t="s">
        <v>280</v>
      </c>
      <c r="D92" s="80" t="s">
        <v>288</v>
      </c>
      <c r="E92" s="167">
        <v>17000</v>
      </c>
      <c r="P92" s="67" t="s">
        <v>684</v>
      </c>
    </row>
    <row r="93" spans="1:16" ht="30" x14ac:dyDescent="0.25">
      <c r="A93" s="71" t="s">
        <v>299</v>
      </c>
      <c r="B93" s="126" t="s">
        <v>301</v>
      </c>
      <c r="C93" s="115" t="s">
        <v>280</v>
      </c>
      <c r="D93" s="80" t="s">
        <v>288</v>
      </c>
      <c r="E93" s="167">
        <v>25800</v>
      </c>
      <c r="P93" s="67" t="s">
        <v>684</v>
      </c>
    </row>
    <row r="94" spans="1:16" s="95" customFormat="1" x14ac:dyDescent="0.25">
      <c r="A94" s="76" t="s">
        <v>302</v>
      </c>
      <c r="B94" s="165" t="s">
        <v>304</v>
      </c>
      <c r="C94" s="77" t="s">
        <v>305</v>
      </c>
      <c r="D94" s="78" t="s">
        <v>306</v>
      </c>
      <c r="E94" s="322" t="s">
        <v>307</v>
      </c>
      <c r="H94" s="172"/>
      <c r="K94" s="96"/>
      <c r="M94" s="96"/>
      <c r="N94" s="96"/>
    </row>
    <row r="95" spans="1:16" x14ac:dyDescent="0.25">
      <c r="A95" s="77" t="s">
        <v>308</v>
      </c>
      <c r="B95" s="174"/>
      <c r="C95" s="79"/>
      <c r="D95" s="80"/>
      <c r="E95" s="323"/>
    </row>
    <row r="96" spans="1:16" x14ac:dyDescent="0.25">
      <c r="A96" s="77" t="s">
        <v>309</v>
      </c>
      <c r="B96" s="174"/>
      <c r="C96" s="79"/>
      <c r="D96" s="80"/>
      <c r="E96" s="323"/>
    </row>
    <row r="97" spans="1:16" x14ac:dyDescent="0.25">
      <c r="A97" s="77" t="s">
        <v>310</v>
      </c>
      <c r="B97" s="174"/>
      <c r="C97" s="79"/>
      <c r="D97" s="80"/>
      <c r="E97" s="323"/>
    </row>
    <row r="98" spans="1:16" x14ac:dyDescent="0.25">
      <c r="A98" s="77" t="s">
        <v>311</v>
      </c>
      <c r="B98" s="174"/>
      <c r="C98" s="79"/>
      <c r="D98" s="80"/>
      <c r="E98" s="323"/>
    </row>
    <row r="99" spans="1:16" x14ac:dyDescent="0.25">
      <c r="A99" s="77" t="s">
        <v>312</v>
      </c>
      <c r="B99" s="174"/>
      <c r="C99" s="79"/>
      <c r="D99" s="80"/>
      <c r="E99" s="324"/>
    </row>
    <row r="100" spans="1:16" ht="30" x14ac:dyDescent="0.25">
      <c r="A100" s="71" t="s">
        <v>313</v>
      </c>
      <c r="B100" s="126" t="s">
        <v>315</v>
      </c>
      <c r="C100" s="79" t="s">
        <v>316</v>
      </c>
      <c r="D100" s="80" t="s">
        <v>288</v>
      </c>
      <c r="E100" s="167">
        <v>1614.84</v>
      </c>
      <c r="P100" s="67" t="s">
        <v>684</v>
      </c>
    </row>
    <row r="101" spans="1:16" x14ac:dyDescent="0.25">
      <c r="A101" s="71" t="s">
        <v>317</v>
      </c>
      <c r="B101" s="126" t="s">
        <v>319</v>
      </c>
      <c r="C101" s="79" t="s">
        <v>320</v>
      </c>
      <c r="D101" s="80" t="s">
        <v>321</v>
      </c>
      <c r="E101" s="118" t="s">
        <v>322</v>
      </c>
      <c r="P101" s="67" t="s">
        <v>674</v>
      </c>
    </row>
    <row r="102" spans="1:16" ht="25.5" x14ac:dyDescent="0.25">
      <c r="A102" s="71" t="s">
        <v>323</v>
      </c>
      <c r="B102" s="126" t="s">
        <v>325</v>
      </c>
      <c r="C102" s="79" t="s">
        <v>326</v>
      </c>
      <c r="D102" s="116"/>
      <c r="E102" s="115"/>
    </row>
    <row r="103" spans="1:16" x14ac:dyDescent="0.25">
      <c r="A103" s="79" t="s">
        <v>327</v>
      </c>
      <c r="B103" s="141"/>
      <c r="C103" s="115" t="s">
        <v>328</v>
      </c>
      <c r="D103" s="116" t="s">
        <v>329</v>
      </c>
      <c r="E103" s="118" t="s">
        <v>330</v>
      </c>
      <c r="F103" s="115"/>
      <c r="H103" s="67"/>
      <c r="I103" s="56"/>
      <c r="K103" s="67"/>
      <c r="L103" s="68"/>
      <c r="M103" s="67"/>
      <c r="O103" s="68"/>
    </row>
    <row r="104" spans="1:16" ht="13.5" customHeight="1" x14ac:dyDescent="0.25">
      <c r="A104" s="79" t="s">
        <v>331</v>
      </c>
      <c r="B104" s="141"/>
      <c r="C104" s="115" t="s">
        <v>332</v>
      </c>
      <c r="D104" s="116" t="s">
        <v>333</v>
      </c>
      <c r="E104" s="175" t="s">
        <v>334</v>
      </c>
      <c r="F104" s="115"/>
      <c r="H104" s="67"/>
      <c r="I104" s="56"/>
      <c r="K104" s="67"/>
      <c r="L104" s="68"/>
      <c r="M104" s="67"/>
      <c r="O104" s="68"/>
    </row>
    <row r="105" spans="1:16" x14ac:dyDescent="0.25">
      <c r="A105" s="79" t="s">
        <v>335</v>
      </c>
      <c r="B105" s="141"/>
      <c r="C105" s="115" t="s">
        <v>336</v>
      </c>
      <c r="D105" s="116" t="s">
        <v>337</v>
      </c>
      <c r="E105" s="118">
        <v>23874</v>
      </c>
      <c r="F105" s="115"/>
      <c r="H105" s="67"/>
      <c r="I105" s="56"/>
      <c r="K105" s="67"/>
      <c r="L105" s="68"/>
      <c r="M105" s="67"/>
      <c r="O105" s="68"/>
    </row>
    <row r="106" spans="1:16" x14ac:dyDescent="0.25">
      <c r="A106" s="79" t="s">
        <v>338</v>
      </c>
      <c r="B106" s="141"/>
      <c r="C106" s="115" t="s">
        <v>339</v>
      </c>
      <c r="D106" s="116" t="s">
        <v>340</v>
      </c>
      <c r="E106" s="118">
        <v>7282.21</v>
      </c>
      <c r="F106" s="115"/>
      <c r="H106" s="67"/>
      <c r="I106" s="56"/>
      <c r="K106" s="67"/>
      <c r="L106" s="68"/>
      <c r="M106" s="67"/>
      <c r="O106" s="68"/>
    </row>
    <row r="107" spans="1:16" x14ac:dyDescent="0.25">
      <c r="A107" s="79" t="s">
        <v>341</v>
      </c>
      <c r="B107" s="141"/>
      <c r="C107" s="115" t="s">
        <v>342</v>
      </c>
      <c r="D107" s="116" t="s">
        <v>337</v>
      </c>
      <c r="E107" s="175" t="s">
        <v>343</v>
      </c>
      <c r="F107" s="115"/>
      <c r="H107" s="67"/>
      <c r="I107" s="56"/>
      <c r="K107" s="67"/>
      <c r="L107" s="68"/>
      <c r="M107" s="67"/>
      <c r="O107" s="68"/>
      <c r="P107" s="67" t="s">
        <v>685</v>
      </c>
    </row>
    <row r="108" spans="1:16" ht="30.75" customHeight="1" x14ac:dyDescent="0.25">
      <c r="A108" s="79" t="s">
        <v>344</v>
      </c>
      <c r="B108" s="141"/>
      <c r="C108" s="115" t="s">
        <v>345</v>
      </c>
      <c r="D108" s="116" t="s">
        <v>346</v>
      </c>
      <c r="E108" s="176" t="s">
        <v>675</v>
      </c>
      <c r="F108" s="115"/>
      <c r="H108" s="67"/>
      <c r="I108" s="56"/>
      <c r="K108" s="67"/>
      <c r="L108" s="68"/>
      <c r="M108" s="67"/>
      <c r="O108" s="68"/>
    </row>
    <row r="109" spans="1:16" x14ac:dyDescent="0.25">
      <c r="A109" s="79" t="s">
        <v>347</v>
      </c>
      <c r="B109" s="141"/>
      <c r="C109" s="115" t="s">
        <v>348</v>
      </c>
      <c r="D109" s="116" t="s">
        <v>349</v>
      </c>
      <c r="E109" s="118" t="s">
        <v>350</v>
      </c>
      <c r="F109" s="115"/>
      <c r="H109" s="67"/>
      <c r="I109" s="56"/>
      <c r="K109" s="67"/>
      <c r="L109" s="68"/>
      <c r="M109" s="67"/>
      <c r="O109" s="68"/>
    </row>
    <row r="110" spans="1:16" x14ac:dyDescent="0.25">
      <c r="A110" s="71" t="s">
        <v>351</v>
      </c>
      <c r="B110" s="141"/>
      <c r="C110" s="79" t="s">
        <v>353</v>
      </c>
      <c r="D110" s="116"/>
      <c r="E110" s="175"/>
    </row>
    <row r="111" spans="1:16" x14ac:dyDescent="0.25">
      <c r="A111" s="79" t="s">
        <v>354</v>
      </c>
      <c r="B111" s="141"/>
      <c r="C111" s="115" t="s">
        <v>355</v>
      </c>
      <c r="D111" s="116" t="s">
        <v>356</v>
      </c>
      <c r="E111" s="118">
        <v>35793</v>
      </c>
      <c r="P111" s="67" t="s">
        <v>685</v>
      </c>
    </row>
    <row r="112" spans="1:16" x14ac:dyDescent="0.25">
      <c r="A112" s="79" t="s">
        <v>357</v>
      </c>
      <c r="B112" s="141"/>
      <c r="C112" s="115" t="s">
        <v>358</v>
      </c>
      <c r="D112" s="116" t="s">
        <v>356</v>
      </c>
      <c r="E112" s="118">
        <v>16500</v>
      </c>
      <c r="P112" s="67" t="s">
        <v>685</v>
      </c>
    </row>
    <row r="113" spans="1:253" x14ac:dyDescent="0.25">
      <c r="A113" s="177" t="s">
        <v>359</v>
      </c>
      <c r="B113" s="124"/>
      <c r="C113" s="124"/>
      <c r="D113" s="178"/>
      <c r="E113" s="124"/>
    </row>
    <row r="114" spans="1:253" s="120" customFormat="1" ht="38.25" x14ac:dyDescent="0.25">
      <c r="A114" s="71" t="s">
        <v>365</v>
      </c>
      <c r="B114" s="126" t="s">
        <v>367</v>
      </c>
      <c r="C114" s="79" t="s">
        <v>368</v>
      </c>
      <c r="D114" s="80" t="s">
        <v>369</v>
      </c>
      <c r="E114" s="181">
        <v>10000</v>
      </c>
      <c r="F114" s="117"/>
      <c r="G114" s="117"/>
      <c r="H114" s="80"/>
      <c r="I114" s="118"/>
      <c r="J114" s="67"/>
      <c r="K114" s="119"/>
      <c r="L114" s="67"/>
      <c r="M114" s="119"/>
      <c r="N114" s="119"/>
      <c r="O114" s="67"/>
      <c r="P114" s="67" t="s">
        <v>677</v>
      </c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  <c r="IJ114" s="67"/>
      <c r="IK114" s="67"/>
      <c r="IL114" s="67"/>
      <c r="IM114" s="67"/>
      <c r="IN114" s="67"/>
      <c r="IO114" s="67"/>
      <c r="IP114" s="67"/>
      <c r="IQ114" s="67"/>
    </row>
    <row r="115" spans="1:253" s="261" customFormat="1" ht="38.25" x14ac:dyDescent="0.25">
      <c r="A115" s="255" t="s">
        <v>370</v>
      </c>
      <c r="B115" s="256"/>
      <c r="C115" s="256" t="s">
        <v>373</v>
      </c>
      <c r="D115" s="257" t="s">
        <v>374</v>
      </c>
      <c r="E115" s="258">
        <v>12650</v>
      </c>
      <c r="F115" s="259"/>
      <c r="G115" s="259"/>
      <c r="H115" s="257"/>
      <c r="I115" s="260"/>
      <c r="K115" s="262"/>
      <c r="M115" s="262"/>
      <c r="N115" s="262"/>
    </row>
    <row r="116" spans="1:253" s="95" customFormat="1" ht="38.25" x14ac:dyDescent="0.25">
      <c r="A116" s="71" t="s">
        <v>375</v>
      </c>
      <c r="B116" s="126" t="s">
        <v>377</v>
      </c>
      <c r="C116" s="79" t="s">
        <v>378</v>
      </c>
      <c r="D116" s="80" t="s">
        <v>379</v>
      </c>
      <c r="E116" s="181">
        <v>5000</v>
      </c>
      <c r="F116" s="117"/>
      <c r="G116" s="117"/>
      <c r="H116" s="116"/>
      <c r="I116" s="128"/>
      <c r="J116" s="67"/>
      <c r="K116" s="119"/>
      <c r="L116" s="67"/>
      <c r="M116" s="113"/>
      <c r="N116" s="182"/>
      <c r="O116" s="134"/>
      <c r="P116" s="67" t="s">
        <v>677</v>
      </c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  <c r="IJ116" s="67"/>
      <c r="IK116" s="67"/>
      <c r="IL116" s="131"/>
      <c r="IM116" s="131"/>
      <c r="IN116" s="132"/>
      <c r="IO116" s="132"/>
      <c r="IP116" s="133"/>
      <c r="IQ116" s="134"/>
      <c r="IR116" s="134"/>
      <c r="IS116" s="134"/>
    </row>
    <row r="117" spans="1:253" s="261" customFormat="1" ht="25.5" x14ac:dyDescent="0.25">
      <c r="A117" s="255" t="s">
        <v>380</v>
      </c>
      <c r="B117" s="256"/>
      <c r="C117" s="256" t="s">
        <v>383</v>
      </c>
      <c r="D117" s="263" t="s">
        <v>384</v>
      </c>
      <c r="E117" s="260">
        <v>5000</v>
      </c>
      <c r="H117" s="242"/>
      <c r="K117" s="264"/>
      <c r="M117" s="264"/>
      <c r="N117" s="264"/>
    </row>
    <row r="118" spans="1:253" s="95" customFormat="1" ht="38.25" x14ac:dyDescent="0.25">
      <c r="A118" s="143" t="s">
        <v>385</v>
      </c>
      <c r="B118" s="165" t="s">
        <v>387</v>
      </c>
      <c r="C118" s="165" t="s">
        <v>388</v>
      </c>
      <c r="D118" s="179" t="s">
        <v>389</v>
      </c>
      <c r="E118" s="102">
        <v>50000</v>
      </c>
      <c r="F118" s="92"/>
      <c r="G118" s="92"/>
      <c r="H118" s="93"/>
      <c r="I118" s="94"/>
      <c r="K118" s="104"/>
      <c r="M118" s="104"/>
      <c r="N118" s="104"/>
      <c r="P118" s="95" t="s">
        <v>677</v>
      </c>
      <c r="IL118" s="131"/>
      <c r="IM118" s="131"/>
      <c r="IN118" s="180"/>
    </row>
    <row r="119" spans="1:253" s="95" customFormat="1" ht="51" x14ac:dyDescent="0.25">
      <c r="A119" s="76" t="s">
        <v>390</v>
      </c>
      <c r="B119" s="183">
        <v>10070771000</v>
      </c>
      <c r="C119" s="77" t="s">
        <v>392</v>
      </c>
      <c r="D119" s="179" t="s">
        <v>393</v>
      </c>
      <c r="E119" s="101" t="s">
        <v>394</v>
      </c>
      <c r="F119" s="92"/>
      <c r="G119" s="92"/>
      <c r="H119" s="93"/>
      <c r="I119" s="94"/>
      <c r="K119" s="104"/>
      <c r="M119" s="104"/>
      <c r="N119" s="104"/>
      <c r="P119" s="95" t="s">
        <v>678</v>
      </c>
      <c r="IN119" s="184"/>
    </row>
    <row r="120" spans="1:253" ht="30" x14ac:dyDescent="0.25">
      <c r="A120" s="71" t="s">
        <v>245</v>
      </c>
      <c r="B120" s="126" t="s">
        <v>396</v>
      </c>
      <c r="C120" s="115" t="s">
        <v>397</v>
      </c>
      <c r="D120" s="80" t="s">
        <v>398</v>
      </c>
      <c r="E120" s="167">
        <v>10000</v>
      </c>
      <c r="P120" s="95" t="s">
        <v>677</v>
      </c>
    </row>
    <row r="121" spans="1:253" s="95" customFormat="1" ht="51" customHeight="1" x14ac:dyDescent="0.25">
      <c r="A121" s="76" t="s">
        <v>402</v>
      </c>
      <c r="B121" s="165" t="s">
        <v>404</v>
      </c>
      <c r="C121" s="77" t="s">
        <v>405</v>
      </c>
      <c r="D121" s="179" t="s">
        <v>406</v>
      </c>
      <c r="E121" s="101" t="s">
        <v>407</v>
      </c>
      <c r="F121" s="127"/>
      <c r="G121" s="127"/>
      <c r="H121" s="127"/>
      <c r="I121" s="127"/>
      <c r="K121" s="82"/>
      <c r="M121" s="82"/>
      <c r="N121" s="82">
        <f>44407*1.22</f>
        <v>54176.54</v>
      </c>
      <c r="O121" s="95" t="s">
        <v>408</v>
      </c>
    </row>
    <row r="122" spans="1:253" s="261" customFormat="1" x14ac:dyDescent="0.25">
      <c r="A122" s="255" t="s">
        <v>409</v>
      </c>
      <c r="B122" s="266" t="s">
        <v>411</v>
      </c>
      <c r="C122" s="256" t="s">
        <v>412</v>
      </c>
      <c r="D122" s="257" t="s">
        <v>413</v>
      </c>
      <c r="E122" s="286">
        <v>900</v>
      </c>
      <c r="H122" s="242"/>
      <c r="K122" s="264"/>
      <c r="M122" s="264"/>
      <c r="N122" s="264"/>
      <c r="P122" s="261" t="s">
        <v>680</v>
      </c>
    </row>
    <row r="123" spans="1:253" s="95" customFormat="1" x14ac:dyDescent="0.25">
      <c r="A123" s="185" t="s">
        <v>644</v>
      </c>
      <c r="B123" s="77"/>
      <c r="C123" s="89" t="s">
        <v>416</v>
      </c>
      <c r="D123" s="186" t="s">
        <v>417</v>
      </c>
      <c r="E123" s="94">
        <v>10000</v>
      </c>
      <c r="H123" s="172"/>
      <c r="K123" s="96"/>
      <c r="M123" s="96"/>
      <c r="N123" s="96"/>
    </row>
    <row r="124" spans="1:253" s="131" customFormat="1" ht="26.25" x14ac:dyDescent="0.25">
      <c r="A124" s="192" t="s">
        <v>648</v>
      </c>
      <c r="B124" s="153"/>
      <c r="C124" s="193" t="s">
        <v>431</v>
      </c>
      <c r="D124" s="194" t="s">
        <v>682</v>
      </c>
      <c r="E124" s="195" t="s">
        <v>432</v>
      </c>
      <c r="H124" s="196"/>
      <c r="K124" s="197"/>
      <c r="M124" s="197"/>
      <c r="N124" s="197"/>
    </row>
    <row r="125" spans="1:253" s="131" customFormat="1" ht="45" x14ac:dyDescent="0.25">
      <c r="A125" s="192" t="s">
        <v>649</v>
      </c>
      <c r="B125" s="153"/>
      <c r="C125" s="193" t="s">
        <v>431</v>
      </c>
      <c r="D125" s="194" t="s">
        <v>682</v>
      </c>
      <c r="E125" s="195" t="s">
        <v>432</v>
      </c>
      <c r="H125" s="196"/>
      <c r="K125" s="197"/>
      <c r="M125" s="197"/>
      <c r="N125" s="197"/>
      <c r="P125" s="131" t="s">
        <v>681</v>
      </c>
    </row>
    <row r="126" spans="1:253" s="131" customFormat="1" ht="26.25" x14ac:dyDescent="0.25">
      <c r="A126" s="192" t="s">
        <v>650</v>
      </c>
      <c r="B126" s="153"/>
      <c r="C126" s="193" t="s">
        <v>434</v>
      </c>
      <c r="D126" s="194" t="s">
        <v>682</v>
      </c>
      <c r="E126" s="195" t="s">
        <v>432</v>
      </c>
      <c r="H126" s="196"/>
      <c r="K126" s="197"/>
      <c r="M126" s="197"/>
      <c r="N126" s="197"/>
    </row>
    <row r="127" spans="1:253" s="131" customFormat="1" ht="26.25" x14ac:dyDescent="0.25">
      <c r="A127" s="192" t="s">
        <v>651</v>
      </c>
      <c r="B127" s="153"/>
      <c r="C127" s="193" t="s">
        <v>431</v>
      </c>
      <c r="D127" s="194" t="s">
        <v>682</v>
      </c>
      <c r="E127" s="195" t="s">
        <v>436</v>
      </c>
      <c r="H127" s="196"/>
      <c r="K127" s="197"/>
      <c r="M127" s="197"/>
      <c r="N127" s="197"/>
    </row>
    <row r="128" spans="1:253" s="95" customFormat="1" x14ac:dyDescent="0.25">
      <c r="A128" s="185" t="s">
        <v>644</v>
      </c>
      <c r="B128" s="77"/>
      <c r="C128" s="89" t="s">
        <v>453</v>
      </c>
      <c r="D128" s="186" t="s">
        <v>454</v>
      </c>
      <c r="E128" s="94">
        <v>6000</v>
      </c>
      <c r="H128" s="172"/>
      <c r="K128" s="96"/>
      <c r="M128" s="96"/>
      <c r="N128" s="96"/>
    </row>
    <row r="129" spans="1:14" ht="51.75" x14ac:dyDescent="0.25">
      <c r="A129" s="105" t="s">
        <v>657</v>
      </c>
      <c r="B129" s="79"/>
      <c r="C129" s="187" t="s">
        <v>461</v>
      </c>
      <c r="D129" s="292" t="s">
        <v>625</v>
      </c>
      <c r="E129" s="189">
        <v>2000</v>
      </c>
    </row>
    <row r="130" spans="1:14" s="261" customFormat="1" ht="39" x14ac:dyDescent="0.25">
      <c r="A130" s="87" t="s">
        <v>660</v>
      </c>
      <c r="B130" s="256"/>
      <c r="C130" s="267" t="s">
        <v>475</v>
      </c>
      <c r="D130" s="88" t="s">
        <v>476</v>
      </c>
      <c r="E130" s="269">
        <v>20000</v>
      </c>
      <c r="H130" s="242"/>
      <c r="K130" s="264"/>
      <c r="M130" s="264"/>
      <c r="N130" s="264"/>
    </row>
    <row r="131" spans="1:14" s="95" customFormat="1" ht="25.5" x14ac:dyDescent="0.25">
      <c r="A131" s="76" t="s">
        <v>661</v>
      </c>
      <c r="B131" s="77"/>
      <c r="C131" s="77" t="s">
        <v>479</v>
      </c>
      <c r="D131" s="291" t="s">
        <v>480</v>
      </c>
      <c r="E131" s="92">
        <v>10000</v>
      </c>
      <c r="H131" s="172"/>
      <c r="K131" s="96"/>
      <c r="M131" s="96"/>
      <c r="N131" s="96"/>
    </row>
    <row r="132" spans="1:14" ht="45" x14ac:dyDescent="0.25">
      <c r="A132" s="71" t="s">
        <v>666</v>
      </c>
      <c r="B132" s="115"/>
      <c r="C132" s="115" t="s">
        <v>639</v>
      </c>
      <c r="D132" s="116" t="s">
        <v>536</v>
      </c>
      <c r="E132" s="117">
        <v>4500</v>
      </c>
    </row>
    <row r="133" spans="1:14" ht="60" x14ac:dyDescent="0.25">
      <c r="A133" s="71" t="s">
        <v>667</v>
      </c>
      <c r="B133" s="115"/>
      <c r="C133" s="115" t="s">
        <v>642</v>
      </c>
      <c r="D133" s="116" t="s">
        <v>643</v>
      </c>
      <c r="E133" s="117">
        <v>2000</v>
      </c>
    </row>
    <row r="134" spans="1:14" x14ac:dyDescent="0.25">
      <c r="A134" s="71"/>
      <c r="B134" s="115"/>
      <c r="C134" s="115"/>
      <c r="D134" s="116"/>
      <c r="E134" s="115"/>
    </row>
    <row r="135" spans="1:14" x14ac:dyDescent="0.25">
      <c r="A135" s="71"/>
      <c r="B135" s="115"/>
      <c r="C135" s="115"/>
      <c r="D135" s="116"/>
      <c r="E135" s="115"/>
    </row>
    <row r="136" spans="1:14" x14ac:dyDescent="0.25">
      <c r="A136" s="71"/>
      <c r="B136" s="115"/>
      <c r="C136" s="115"/>
      <c r="D136" s="116"/>
      <c r="E136" s="115"/>
    </row>
    <row r="137" spans="1:14" x14ac:dyDescent="0.25">
      <c r="A137" s="71"/>
      <c r="B137" s="115"/>
      <c r="C137" s="115"/>
      <c r="D137" s="116"/>
      <c r="E137" s="115"/>
    </row>
    <row r="138" spans="1:14" x14ac:dyDescent="0.25">
      <c r="A138" s="71"/>
      <c r="B138" s="115"/>
      <c r="C138" s="115"/>
      <c r="D138" s="116"/>
      <c r="E138" s="115"/>
    </row>
    <row r="139" spans="1:14" x14ac:dyDescent="0.25">
      <c r="A139" s="71"/>
      <c r="B139" s="115"/>
      <c r="C139" s="115"/>
      <c r="D139" s="116"/>
      <c r="E139" s="115"/>
    </row>
    <row r="140" spans="1:14" x14ac:dyDescent="0.25">
      <c r="A140" s="71"/>
      <c r="B140" s="115"/>
      <c r="C140" s="115"/>
      <c r="D140" s="116"/>
      <c r="E140" s="115"/>
    </row>
    <row r="141" spans="1:14" x14ac:dyDescent="0.25">
      <c r="A141" s="71"/>
      <c r="B141" s="115"/>
      <c r="C141" s="115"/>
      <c r="D141" s="116"/>
      <c r="E141" s="115"/>
    </row>
    <row r="142" spans="1:14" x14ac:dyDescent="0.25">
      <c r="A142" s="71"/>
      <c r="B142" s="115"/>
      <c r="C142" s="115"/>
      <c r="D142" s="116"/>
      <c r="E142" s="115"/>
    </row>
    <row r="143" spans="1:14" x14ac:dyDescent="0.25">
      <c r="A143" s="71"/>
      <c r="B143" s="115"/>
      <c r="C143" s="115"/>
      <c r="D143" s="116"/>
      <c r="E143" s="115"/>
    </row>
    <row r="144" spans="1:14" x14ac:dyDescent="0.25">
      <c r="A144" s="71"/>
      <c r="B144" s="115"/>
      <c r="C144" s="115"/>
      <c r="D144" s="116"/>
      <c r="E144" s="115"/>
    </row>
    <row r="145" spans="1:5" x14ac:dyDescent="0.25">
      <c r="A145" s="71"/>
      <c r="B145" s="115"/>
      <c r="C145" s="115"/>
      <c r="D145" s="116"/>
      <c r="E145" s="115"/>
    </row>
    <row r="146" spans="1:5" x14ac:dyDescent="0.25">
      <c r="A146" s="71"/>
      <c r="B146" s="115"/>
      <c r="C146" s="115"/>
      <c r="D146" s="116"/>
      <c r="E146" s="115"/>
    </row>
    <row r="147" spans="1:5" x14ac:dyDescent="0.25">
      <c r="A147" s="71"/>
      <c r="B147" s="115"/>
      <c r="C147" s="115"/>
      <c r="D147" s="116"/>
      <c r="E147" s="115"/>
    </row>
    <row r="148" spans="1:5" x14ac:dyDescent="0.25">
      <c r="A148" s="71"/>
      <c r="B148" s="115"/>
      <c r="C148" s="115"/>
      <c r="D148" s="116"/>
      <c r="E148" s="115"/>
    </row>
    <row r="149" spans="1:5" x14ac:dyDescent="0.25">
      <c r="A149" s="71"/>
      <c r="B149" s="115"/>
      <c r="C149" s="115"/>
      <c r="D149" s="116"/>
      <c r="E149" s="115"/>
    </row>
    <row r="150" spans="1:5" x14ac:dyDescent="0.25">
      <c r="A150" s="71"/>
      <c r="B150" s="115"/>
      <c r="C150" s="115"/>
      <c r="D150" s="116"/>
      <c r="E150" s="115"/>
    </row>
    <row r="151" spans="1:5" x14ac:dyDescent="0.25">
      <c r="A151" s="71"/>
      <c r="B151" s="115"/>
      <c r="C151" s="115"/>
      <c r="D151" s="116"/>
      <c r="E151" s="115"/>
    </row>
    <row r="152" spans="1:5" x14ac:dyDescent="0.25">
      <c r="A152" s="71"/>
      <c r="B152" s="115"/>
      <c r="C152" s="115"/>
      <c r="D152" s="116"/>
      <c r="E152" s="115"/>
    </row>
    <row r="153" spans="1:5" x14ac:dyDescent="0.25">
      <c r="A153" s="71"/>
      <c r="B153" s="115"/>
      <c r="C153" s="115"/>
      <c r="D153" s="116"/>
      <c r="E153" s="115"/>
    </row>
    <row r="154" spans="1:5" x14ac:dyDescent="0.25">
      <c r="A154" s="71"/>
      <c r="B154" s="115"/>
      <c r="C154" s="115"/>
      <c r="D154" s="116"/>
      <c r="E154" s="115"/>
    </row>
    <row r="155" spans="1:5" x14ac:dyDescent="0.25">
      <c r="A155" s="71"/>
      <c r="B155" s="115"/>
      <c r="C155" s="115"/>
      <c r="D155" s="116"/>
      <c r="E155" s="115"/>
    </row>
    <row r="156" spans="1:5" x14ac:dyDescent="0.25">
      <c r="A156" s="71"/>
      <c r="B156" s="115"/>
      <c r="C156" s="115"/>
      <c r="D156" s="116"/>
      <c r="E156" s="115"/>
    </row>
    <row r="157" spans="1:5" x14ac:dyDescent="0.25">
      <c r="A157" s="71"/>
      <c r="B157" s="115"/>
      <c r="C157" s="115"/>
      <c r="D157" s="116"/>
      <c r="E157" s="115"/>
    </row>
    <row r="158" spans="1:5" x14ac:dyDescent="0.25">
      <c r="A158" s="71"/>
      <c r="B158" s="115"/>
      <c r="C158" s="115"/>
      <c r="D158" s="116"/>
      <c r="E158" s="115"/>
    </row>
    <row r="159" spans="1:5" x14ac:dyDescent="0.25">
      <c r="A159" s="71"/>
      <c r="B159" s="115"/>
      <c r="C159" s="115"/>
      <c r="D159" s="116"/>
      <c r="E159" s="115"/>
    </row>
    <row r="160" spans="1:5" x14ac:dyDescent="0.25">
      <c r="A160" s="71"/>
      <c r="B160" s="115"/>
      <c r="C160" s="115"/>
      <c r="D160" s="116"/>
      <c r="E160" s="115"/>
    </row>
    <row r="161" spans="1:5" x14ac:dyDescent="0.25">
      <c r="A161" s="71"/>
      <c r="B161" s="115"/>
      <c r="C161" s="115"/>
      <c r="D161" s="116"/>
      <c r="E161" s="115"/>
    </row>
    <row r="162" spans="1:5" x14ac:dyDescent="0.25">
      <c r="A162" s="71"/>
      <c r="B162" s="115"/>
      <c r="C162" s="115"/>
      <c r="D162" s="116"/>
      <c r="E162" s="115"/>
    </row>
    <row r="163" spans="1:5" x14ac:dyDescent="0.25">
      <c r="A163" s="71"/>
      <c r="B163" s="115"/>
      <c r="C163" s="115"/>
      <c r="D163" s="116"/>
      <c r="E163" s="115"/>
    </row>
    <row r="164" spans="1:5" x14ac:dyDescent="0.25">
      <c r="A164" s="71"/>
      <c r="B164" s="115"/>
      <c r="C164" s="115"/>
      <c r="D164" s="116"/>
      <c r="E164" s="115"/>
    </row>
    <row r="165" spans="1:5" x14ac:dyDescent="0.25">
      <c r="A165" s="71"/>
      <c r="B165" s="115"/>
      <c r="C165" s="115"/>
      <c r="D165" s="116"/>
      <c r="E165" s="115"/>
    </row>
    <row r="166" spans="1:5" x14ac:dyDescent="0.25">
      <c r="A166" s="71"/>
      <c r="B166" s="115"/>
      <c r="C166" s="115"/>
      <c r="D166" s="116"/>
      <c r="E166" s="115"/>
    </row>
    <row r="167" spans="1:5" x14ac:dyDescent="0.25">
      <c r="A167" s="71"/>
      <c r="B167" s="115"/>
      <c r="C167" s="115"/>
      <c r="D167" s="116"/>
      <c r="E167" s="115"/>
    </row>
    <row r="168" spans="1:5" x14ac:dyDescent="0.25">
      <c r="A168" s="71"/>
      <c r="B168" s="115"/>
      <c r="C168" s="115"/>
      <c r="D168" s="116"/>
      <c r="E168" s="115"/>
    </row>
    <row r="169" spans="1:5" x14ac:dyDescent="0.25">
      <c r="A169" s="71"/>
      <c r="B169" s="115"/>
      <c r="C169" s="115"/>
      <c r="D169" s="116"/>
      <c r="E169" s="115"/>
    </row>
    <row r="170" spans="1:5" x14ac:dyDescent="0.25">
      <c r="A170" s="71"/>
      <c r="B170" s="115"/>
      <c r="C170" s="115"/>
      <c r="D170" s="116"/>
      <c r="E170" s="115"/>
    </row>
    <row r="171" spans="1:5" x14ac:dyDescent="0.25">
      <c r="A171" s="71"/>
      <c r="B171" s="115"/>
      <c r="C171" s="115"/>
      <c r="D171" s="116"/>
      <c r="E171" s="115"/>
    </row>
    <row r="172" spans="1:5" x14ac:dyDescent="0.25">
      <c r="A172" s="71"/>
      <c r="B172" s="115"/>
      <c r="C172" s="115"/>
      <c r="D172" s="116"/>
      <c r="E172" s="115"/>
    </row>
    <row r="173" spans="1:5" x14ac:dyDescent="0.25">
      <c r="A173" s="71"/>
      <c r="B173" s="115"/>
      <c r="C173" s="115"/>
      <c r="D173" s="116"/>
      <c r="E173" s="115"/>
    </row>
    <row r="174" spans="1:5" x14ac:dyDescent="0.25">
      <c r="A174" s="71"/>
      <c r="B174" s="115"/>
      <c r="C174" s="115"/>
      <c r="D174" s="116"/>
      <c r="E174" s="115"/>
    </row>
  </sheetData>
  <mergeCells count="3">
    <mergeCell ref="A2:E2"/>
    <mergeCell ref="A77:C77"/>
    <mergeCell ref="E94:E9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6"/>
  <sheetViews>
    <sheetView zoomScaleSheetLayoutView="100" workbookViewId="0">
      <selection activeCell="F14" sqref="F14"/>
    </sheetView>
  </sheetViews>
  <sheetFormatPr defaultRowHeight="15" x14ac:dyDescent="0.25"/>
  <cols>
    <col min="1" max="1" width="20.42578125" customWidth="1"/>
    <col min="2" max="2" width="38" customWidth="1"/>
    <col min="3" max="3" width="19.28515625" customWidth="1"/>
    <col min="4" max="4" width="17" customWidth="1"/>
    <col min="5" max="5" width="39" customWidth="1"/>
    <col min="6" max="6" width="40" customWidth="1"/>
    <col min="7" max="7" width="17.5703125" customWidth="1"/>
    <col min="8" max="8" width="22.28515625" customWidth="1"/>
    <col min="9" max="9" width="18.42578125" style="55" customWidth="1"/>
  </cols>
  <sheetData>
    <row r="1" spans="1:16" s="204" customFormat="1" ht="33" customHeight="1" x14ac:dyDescent="0.25">
      <c r="A1" s="325" t="s">
        <v>609</v>
      </c>
      <c r="B1" s="326"/>
      <c r="C1" s="326"/>
      <c r="D1" s="326"/>
      <c r="E1" s="326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6" s="203" customFormat="1" ht="97.5" customHeight="1" x14ac:dyDescent="0.25">
      <c r="A2" s="199" t="s">
        <v>0</v>
      </c>
      <c r="B2" s="199" t="s">
        <v>1</v>
      </c>
      <c r="C2" s="199" t="s">
        <v>2</v>
      </c>
      <c r="D2" s="200" t="s">
        <v>3</v>
      </c>
      <c r="E2" s="200" t="s">
        <v>4</v>
      </c>
      <c r="F2" s="201" t="s">
        <v>5</v>
      </c>
      <c r="G2" s="201" t="s">
        <v>481</v>
      </c>
      <c r="H2" s="201" t="s">
        <v>6</v>
      </c>
      <c r="I2" s="202" t="s">
        <v>7</v>
      </c>
      <c r="J2" s="199"/>
      <c r="K2" s="199"/>
      <c r="L2" s="199"/>
      <c r="M2" s="199"/>
      <c r="N2" s="199"/>
      <c r="O2" s="199"/>
      <c r="P2" s="199"/>
    </row>
    <row r="3" spans="1:16" ht="25.5" x14ac:dyDescent="0.25">
      <c r="A3" s="28" t="s">
        <v>8</v>
      </c>
      <c r="B3" s="11" t="s">
        <v>39</v>
      </c>
      <c r="C3" s="11" t="s">
        <v>9</v>
      </c>
      <c r="D3" s="13" t="s">
        <v>10</v>
      </c>
      <c r="E3" s="30" t="s">
        <v>11</v>
      </c>
      <c r="F3" s="49" t="s">
        <v>11</v>
      </c>
      <c r="G3" s="37">
        <v>4000</v>
      </c>
      <c r="H3" s="38" t="s">
        <v>12</v>
      </c>
      <c r="I3" s="37">
        <v>4400</v>
      </c>
      <c r="J3" s="31"/>
      <c r="K3" s="9"/>
      <c r="L3" s="3"/>
      <c r="M3" s="8"/>
      <c r="N3" s="16"/>
      <c r="O3" s="18"/>
      <c r="P3" s="3"/>
    </row>
    <row r="4" spans="1:16" ht="25.5" x14ac:dyDescent="0.25">
      <c r="A4" s="28" t="s">
        <v>13</v>
      </c>
      <c r="B4" s="11" t="s">
        <v>39</v>
      </c>
      <c r="C4" s="6" t="s">
        <v>14</v>
      </c>
      <c r="D4" s="13" t="s">
        <v>10</v>
      </c>
      <c r="E4" s="23" t="s">
        <v>15</v>
      </c>
      <c r="F4" s="50" t="s">
        <v>15</v>
      </c>
      <c r="G4" s="23">
        <v>153</v>
      </c>
      <c r="H4" s="38" t="s">
        <v>12</v>
      </c>
      <c r="I4" s="39">
        <v>186.66</v>
      </c>
      <c r="J4" s="4"/>
      <c r="K4" s="4"/>
      <c r="L4" s="4"/>
      <c r="M4" s="5"/>
      <c r="N4" s="17"/>
      <c r="O4" s="18"/>
      <c r="P4" s="4"/>
    </row>
    <row r="5" spans="1:16" ht="25.5" x14ac:dyDescent="0.25">
      <c r="A5" s="28" t="s">
        <v>16</v>
      </c>
      <c r="B5" s="11" t="s">
        <v>39</v>
      </c>
      <c r="C5" s="6" t="s">
        <v>17</v>
      </c>
      <c r="D5" s="15" t="s">
        <v>10</v>
      </c>
      <c r="E5" s="23" t="s">
        <v>15</v>
      </c>
      <c r="F5" s="50" t="s">
        <v>15</v>
      </c>
      <c r="G5" s="23">
        <v>480</v>
      </c>
      <c r="H5" s="38" t="s">
        <v>12</v>
      </c>
      <c r="I5" s="39">
        <v>585.6</v>
      </c>
      <c r="J5" s="4"/>
      <c r="K5" s="4"/>
      <c r="L5" s="4"/>
      <c r="M5" s="5"/>
      <c r="N5" s="17"/>
      <c r="O5" s="18"/>
      <c r="P5" s="4"/>
    </row>
    <row r="6" spans="1:16" ht="25.5" x14ac:dyDescent="0.25">
      <c r="A6" s="28" t="s">
        <v>18</v>
      </c>
      <c r="B6" s="11" t="s">
        <v>39</v>
      </c>
      <c r="C6" s="6" t="s">
        <v>19</v>
      </c>
      <c r="D6" s="15" t="s">
        <v>10</v>
      </c>
      <c r="E6" s="23" t="s">
        <v>20</v>
      </c>
      <c r="F6" s="50" t="s">
        <v>20</v>
      </c>
      <c r="G6" s="39">
        <v>2730</v>
      </c>
      <c r="H6" s="38" t="s">
        <v>12</v>
      </c>
      <c r="I6" s="39">
        <v>3003</v>
      </c>
      <c r="J6" s="20"/>
      <c r="K6" s="3"/>
      <c r="L6" s="3"/>
      <c r="M6" s="8"/>
      <c r="N6" s="16"/>
      <c r="O6" s="18"/>
      <c r="P6" s="3"/>
    </row>
    <row r="7" spans="1:16" ht="25.5" x14ac:dyDescent="0.25">
      <c r="A7" s="28" t="s">
        <v>21</v>
      </c>
      <c r="B7" s="11" t="s">
        <v>39</v>
      </c>
      <c r="C7" s="27" t="s">
        <v>9</v>
      </c>
      <c r="D7" s="13" t="s">
        <v>10</v>
      </c>
      <c r="E7" s="30" t="s">
        <v>11</v>
      </c>
      <c r="F7" s="49" t="s">
        <v>11</v>
      </c>
      <c r="G7" s="39">
        <v>3200</v>
      </c>
      <c r="H7" s="38" t="s">
        <v>12</v>
      </c>
      <c r="I7" s="39">
        <v>3520</v>
      </c>
      <c r="J7" s="20"/>
      <c r="K7" s="1"/>
      <c r="L7" s="3"/>
      <c r="M7" s="8"/>
      <c r="N7" s="16"/>
      <c r="O7" s="18"/>
      <c r="P7" s="3"/>
    </row>
    <row r="8" spans="1:16" ht="25.5" x14ac:dyDescent="0.25">
      <c r="A8" s="28" t="s">
        <v>22</v>
      </c>
      <c r="B8" s="11" t="s">
        <v>114</v>
      </c>
      <c r="C8" s="27" t="s">
        <v>19</v>
      </c>
      <c r="D8" s="35" t="s">
        <v>10</v>
      </c>
      <c r="E8" s="23" t="s">
        <v>23</v>
      </c>
      <c r="F8" s="50" t="s">
        <v>23</v>
      </c>
      <c r="G8" s="39">
        <v>8250</v>
      </c>
      <c r="H8" s="34" t="s">
        <v>24</v>
      </c>
      <c r="I8" s="39">
        <v>8250</v>
      </c>
      <c r="J8" s="20"/>
      <c r="K8" s="3"/>
      <c r="L8" s="3"/>
      <c r="M8" s="8"/>
      <c r="N8" s="16"/>
      <c r="O8" s="18"/>
      <c r="P8" s="3"/>
    </row>
    <row r="9" spans="1:16" ht="25.5" x14ac:dyDescent="0.25">
      <c r="A9" s="28" t="s">
        <v>25</v>
      </c>
      <c r="B9" s="11" t="s">
        <v>114</v>
      </c>
      <c r="C9" s="27" t="s">
        <v>17</v>
      </c>
      <c r="D9" s="35" t="s">
        <v>10</v>
      </c>
      <c r="E9" s="23" t="s">
        <v>26</v>
      </c>
      <c r="F9" s="50" t="s">
        <v>26</v>
      </c>
      <c r="G9" s="39">
        <v>1970</v>
      </c>
      <c r="H9" s="34" t="s">
        <v>27</v>
      </c>
      <c r="I9" s="39">
        <v>2403.4</v>
      </c>
      <c r="J9" s="20"/>
      <c r="K9" s="3"/>
      <c r="L9" s="3"/>
      <c r="M9" s="8"/>
      <c r="N9" s="16"/>
      <c r="O9" s="18"/>
      <c r="P9" s="3"/>
    </row>
    <row r="10" spans="1:16" ht="25.5" x14ac:dyDescent="0.25">
      <c r="A10" s="28" t="s">
        <v>28</v>
      </c>
      <c r="B10" s="11" t="s">
        <v>114</v>
      </c>
      <c r="C10" s="27" t="s">
        <v>29</v>
      </c>
      <c r="D10" s="35" t="s">
        <v>10</v>
      </c>
      <c r="E10" s="23" t="s">
        <v>30</v>
      </c>
      <c r="F10" s="50" t="s">
        <v>30</v>
      </c>
      <c r="G10" s="39">
        <v>7500</v>
      </c>
      <c r="H10" s="34" t="s">
        <v>31</v>
      </c>
      <c r="I10" s="39">
        <v>9150</v>
      </c>
      <c r="J10" s="20"/>
      <c r="K10" s="2"/>
      <c r="L10" s="3"/>
      <c r="M10" s="8"/>
      <c r="N10" s="16"/>
      <c r="O10" s="18"/>
      <c r="P10" s="3"/>
    </row>
    <row r="11" spans="1:16" ht="25.5" x14ac:dyDescent="0.25">
      <c r="A11" s="28" t="s">
        <v>32</v>
      </c>
      <c r="B11" s="11" t="s">
        <v>114</v>
      </c>
      <c r="C11" s="27" t="s">
        <v>17</v>
      </c>
      <c r="D11" s="35" t="s">
        <v>10</v>
      </c>
      <c r="E11" s="23" t="s">
        <v>15</v>
      </c>
      <c r="F11" s="50" t="s">
        <v>15</v>
      </c>
      <c r="G11" s="39">
        <v>1050</v>
      </c>
      <c r="H11" s="34" t="s">
        <v>27</v>
      </c>
      <c r="I11" s="39">
        <v>1281</v>
      </c>
      <c r="J11" s="20"/>
      <c r="K11" s="2"/>
      <c r="L11" s="3"/>
      <c r="M11" s="8"/>
      <c r="N11" s="16"/>
      <c r="O11" s="18"/>
      <c r="P11" s="3"/>
    </row>
    <row r="12" spans="1:16" ht="25.5" x14ac:dyDescent="0.25">
      <c r="A12" s="28" t="s">
        <v>33</v>
      </c>
      <c r="B12" s="11" t="s">
        <v>114</v>
      </c>
      <c r="C12" s="36" t="s">
        <v>34</v>
      </c>
      <c r="D12" s="35" t="s">
        <v>10</v>
      </c>
      <c r="E12" s="30" t="s">
        <v>35</v>
      </c>
      <c r="F12" s="49" t="s">
        <v>35</v>
      </c>
      <c r="G12" s="30">
        <v>650</v>
      </c>
      <c r="H12" s="34" t="s">
        <v>36</v>
      </c>
      <c r="I12" s="37">
        <v>650</v>
      </c>
      <c r="J12" s="31"/>
      <c r="K12" s="2"/>
      <c r="L12" s="9"/>
      <c r="M12" s="10"/>
      <c r="N12" s="19"/>
      <c r="O12" s="19"/>
      <c r="P12" s="3"/>
    </row>
    <row r="13" spans="1:16" ht="38.25" x14ac:dyDescent="0.25">
      <c r="A13" s="28" t="s">
        <v>37</v>
      </c>
      <c r="B13" s="11" t="s">
        <v>114</v>
      </c>
      <c r="C13" s="36" t="s">
        <v>38</v>
      </c>
      <c r="D13" s="35" t="s">
        <v>10</v>
      </c>
      <c r="E13" s="23" t="s">
        <v>30</v>
      </c>
      <c r="F13" s="50" t="s">
        <v>30</v>
      </c>
      <c r="G13" s="37">
        <v>16850</v>
      </c>
      <c r="H13" s="34" t="s">
        <v>40</v>
      </c>
      <c r="I13" s="37">
        <v>20557</v>
      </c>
      <c r="J13" s="31"/>
      <c r="K13" s="2"/>
      <c r="L13" s="9"/>
      <c r="M13" s="10"/>
      <c r="N13" s="19"/>
      <c r="O13" s="19"/>
      <c r="P13" s="3"/>
    </row>
    <row r="14" spans="1:16" ht="38.25" x14ac:dyDescent="0.25">
      <c r="A14" s="28" t="s">
        <v>41</v>
      </c>
      <c r="B14" s="11" t="s">
        <v>114</v>
      </c>
      <c r="C14" s="36" t="s">
        <v>42</v>
      </c>
      <c r="D14" s="13" t="s">
        <v>10</v>
      </c>
      <c r="E14" s="30" t="s">
        <v>43</v>
      </c>
      <c r="F14" s="49" t="s">
        <v>43</v>
      </c>
      <c r="G14" s="30">
        <v>690</v>
      </c>
      <c r="H14" s="34" t="s">
        <v>36</v>
      </c>
      <c r="I14" s="37">
        <v>1276</v>
      </c>
      <c r="J14" s="31"/>
      <c r="K14" s="2"/>
      <c r="L14" s="9"/>
      <c r="M14" s="10"/>
      <c r="N14" s="19"/>
      <c r="O14" s="19"/>
      <c r="P14" s="3"/>
    </row>
    <row r="15" spans="1:16" ht="25.5" x14ac:dyDescent="0.25">
      <c r="A15" s="28" t="s">
        <v>44</v>
      </c>
      <c r="B15" s="11" t="s">
        <v>114</v>
      </c>
      <c r="C15" s="36" t="s">
        <v>45</v>
      </c>
      <c r="D15" s="27" t="s">
        <v>10</v>
      </c>
      <c r="E15" s="40" t="s">
        <v>46</v>
      </c>
      <c r="F15" s="40" t="s">
        <v>46</v>
      </c>
      <c r="G15" s="23">
        <v>690</v>
      </c>
      <c r="H15" s="34" t="s">
        <v>47</v>
      </c>
      <c r="I15" s="39">
        <v>841.8</v>
      </c>
      <c r="J15" s="20"/>
      <c r="K15" s="2"/>
      <c r="L15" s="3"/>
      <c r="M15" s="8"/>
      <c r="N15" s="16"/>
      <c r="O15" s="18"/>
      <c r="P15" s="3"/>
    </row>
    <row r="16" spans="1:16" ht="76.5" x14ac:dyDescent="0.25">
      <c r="A16" s="28" t="s">
        <v>48</v>
      </c>
      <c r="B16" s="11" t="s">
        <v>114</v>
      </c>
      <c r="C16" s="27" t="s">
        <v>9</v>
      </c>
      <c r="D16" s="27" t="s">
        <v>10</v>
      </c>
      <c r="E16" s="40" t="s">
        <v>49</v>
      </c>
      <c r="F16" s="50" t="s">
        <v>49</v>
      </c>
      <c r="G16" s="294" t="s">
        <v>668</v>
      </c>
      <c r="H16" s="34" t="s">
        <v>36</v>
      </c>
      <c r="I16" s="39">
        <v>4680.5</v>
      </c>
      <c r="J16" s="20"/>
      <c r="K16" s="2"/>
      <c r="L16" s="3"/>
      <c r="M16" s="8"/>
      <c r="N16" s="16"/>
      <c r="O16" s="18"/>
      <c r="P16" s="3"/>
    </row>
    <row r="17" spans="1:20" ht="38.25" x14ac:dyDescent="0.25">
      <c r="A17" s="28" t="s">
        <v>50</v>
      </c>
      <c r="B17" s="11" t="s">
        <v>115</v>
      </c>
      <c r="C17" s="29" t="s">
        <v>51</v>
      </c>
      <c r="D17" s="29" t="s">
        <v>10</v>
      </c>
      <c r="E17" s="40" t="s">
        <v>52</v>
      </c>
      <c r="F17" s="40" t="s">
        <v>52</v>
      </c>
      <c r="G17" s="39">
        <v>19800</v>
      </c>
      <c r="H17" s="34" t="s">
        <v>47</v>
      </c>
      <c r="I17" s="39">
        <v>24156</v>
      </c>
      <c r="J17" s="20"/>
      <c r="K17" s="2"/>
      <c r="L17" s="3"/>
      <c r="M17" s="8"/>
      <c r="N17" s="16"/>
      <c r="O17" s="18"/>
      <c r="P17" s="3"/>
      <c r="Q17" s="1"/>
      <c r="R17" s="1"/>
      <c r="S17" s="1"/>
      <c r="T17" s="1"/>
    </row>
    <row r="18" spans="1:20" ht="25.5" x14ac:dyDescent="0.25">
      <c r="A18" s="28" t="s">
        <v>53</v>
      </c>
      <c r="B18" s="11" t="s">
        <v>114</v>
      </c>
      <c r="C18" s="29" t="s">
        <v>17</v>
      </c>
      <c r="D18" s="29" t="s">
        <v>10</v>
      </c>
      <c r="E18" s="40" t="s">
        <v>54</v>
      </c>
      <c r="F18" s="40" t="s">
        <v>54</v>
      </c>
      <c r="G18" s="23">
        <v>3000</v>
      </c>
      <c r="H18" s="34" t="s">
        <v>55</v>
      </c>
      <c r="I18" s="39">
        <v>3120</v>
      </c>
      <c r="J18" s="20"/>
      <c r="K18" s="2"/>
      <c r="L18" s="3"/>
      <c r="M18" s="8"/>
      <c r="N18" s="16"/>
      <c r="O18" s="18"/>
      <c r="P18" s="3"/>
      <c r="Q18" s="1"/>
      <c r="R18" s="1"/>
      <c r="S18" s="1"/>
      <c r="T18" s="1"/>
    </row>
    <row r="19" spans="1:20" ht="51" x14ac:dyDescent="0.25">
      <c r="A19" s="28" t="s">
        <v>56</v>
      </c>
      <c r="B19" s="11" t="s">
        <v>114</v>
      </c>
      <c r="C19" s="29" t="s">
        <v>57</v>
      </c>
      <c r="D19" s="29" t="s">
        <v>10</v>
      </c>
      <c r="E19" s="40" t="s">
        <v>58</v>
      </c>
      <c r="F19" s="40" t="s">
        <v>58</v>
      </c>
      <c r="G19" s="23">
        <v>10000</v>
      </c>
      <c r="H19" s="34" t="s">
        <v>59</v>
      </c>
      <c r="I19" s="39">
        <v>12200</v>
      </c>
      <c r="J19" s="20"/>
      <c r="K19" s="2"/>
      <c r="L19" s="3"/>
      <c r="M19" s="8"/>
      <c r="N19" s="16"/>
      <c r="O19" s="18"/>
      <c r="P19" s="3"/>
      <c r="Q19" s="1"/>
      <c r="R19" s="1"/>
      <c r="S19" s="1"/>
      <c r="T19" s="1"/>
    </row>
    <row r="20" spans="1:20" ht="25.5" x14ac:dyDescent="0.25">
      <c r="A20" s="28" t="s">
        <v>60</v>
      </c>
      <c r="B20" s="11" t="s">
        <v>115</v>
      </c>
      <c r="C20" s="29" t="s">
        <v>61</v>
      </c>
      <c r="D20" s="29" t="s">
        <v>10</v>
      </c>
      <c r="E20" s="40" t="s">
        <v>62</v>
      </c>
      <c r="F20" s="50" t="s">
        <v>62</v>
      </c>
      <c r="G20" s="23">
        <v>1500</v>
      </c>
      <c r="H20" s="34" t="s">
        <v>24</v>
      </c>
      <c r="I20" s="39">
        <v>1830</v>
      </c>
      <c r="J20" s="20"/>
      <c r="K20" s="2"/>
      <c r="L20" s="3"/>
      <c r="M20" s="8"/>
      <c r="N20" s="16"/>
      <c r="O20" s="18"/>
      <c r="P20" s="3"/>
      <c r="Q20" s="1"/>
      <c r="R20" s="1"/>
      <c r="S20" s="1"/>
      <c r="T20" s="1"/>
    </row>
    <row r="21" spans="1:20" ht="25.5" x14ac:dyDescent="0.25">
      <c r="A21" s="6" t="s">
        <v>63</v>
      </c>
      <c r="B21" s="11" t="s">
        <v>39</v>
      </c>
      <c r="C21" s="4" t="s">
        <v>9</v>
      </c>
      <c r="D21" s="11" t="s">
        <v>10</v>
      </c>
      <c r="E21" s="45" t="s">
        <v>64</v>
      </c>
      <c r="F21" s="45" t="s">
        <v>64</v>
      </c>
      <c r="G21" s="46">
        <v>12340.91</v>
      </c>
      <c r="H21" s="34" t="s">
        <v>65</v>
      </c>
      <c r="I21" s="39">
        <v>13575</v>
      </c>
      <c r="J21" s="8"/>
      <c r="K21" s="2"/>
      <c r="L21" s="16"/>
      <c r="M21" s="4"/>
      <c r="N21" s="3"/>
      <c r="O21" s="26"/>
      <c r="P21" s="3"/>
      <c r="Q21" s="1"/>
      <c r="R21" s="1"/>
      <c r="S21" s="1"/>
      <c r="T21" s="1"/>
    </row>
    <row r="22" spans="1:20" ht="25.5" x14ac:dyDescent="0.25">
      <c r="A22" s="43" t="s">
        <v>66</v>
      </c>
      <c r="B22" s="11" t="s">
        <v>39</v>
      </c>
      <c r="C22" s="4" t="s">
        <v>17</v>
      </c>
      <c r="D22" s="11" t="s">
        <v>10</v>
      </c>
      <c r="E22" s="23" t="s">
        <v>15</v>
      </c>
      <c r="F22" s="50" t="s">
        <v>15</v>
      </c>
      <c r="G22" s="14">
        <v>150</v>
      </c>
      <c r="H22" s="42" t="s">
        <v>67</v>
      </c>
      <c r="I22" s="54">
        <v>183</v>
      </c>
      <c r="J22" s="8"/>
      <c r="K22" s="2"/>
      <c r="L22" s="16"/>
      <c r="M22" s="4"/>
      <c r="N22" s="3"/>
      <c r="O22" s="26"/>
      <c r="P22" s="3"/>
      <c r="Q22" s="1"/>
      <c r="R22" s="1"/>
      <c r="S22" s="1"/>
      <c r="T22" s="1"/>
    </row>
    <row r="23" spans="1:20" ht="38.25" x14ac:dyDescent="0.25">
      <c r="A23" s="43" t="s">
        <v>68</v>
      </c>
      <c r="B23" s="11" t="s">
        <v>39</v>
      </c>
      <c r="C23" s="4" t="s">
        <v>69</v>
      </c>
      <c r="D23" s="11" t="s">
        <v>10</v>
      </c>
      <c r="E23" s="44" t="s">
        <v>70</v>
      </c>
      <c r="F23" s="42" t="s">
        <v>132</v>
      </c>
      <c r="G23" s="52" t="s">
        <v>669</v>
      </c>
      <c r="H23" s="34" t="s">
        <v>71</v>
      </c>
      <c r="I23" s="54">
        <v>924</v>
      </c>
      <c r="J23" s="8"/>
      <c r="K23" s="2"/>
      <c r="L23" s="16"/>
      <c r="M23" s="4"/>
      <c r="N23" s="3"/>
      <c r="O23" s="26"/>
      <c r="P23" s="3"/>
      <c r="Q23" s="1"/>
      <c r="R23" s="1"/>
      <c r="S23" s="1"/>
      <c r="T23" s="1"/>
    </row>
    <row r="24" spans="1:20" ht="25.5" x14ac:dyDescent="0.25">
      <c r="A24" s="6" t="s">
        <v>72</v>
      </c>
      <c r="B24" s="11" t="s">
        <v>39</v>
      </c>
      <c r="C24" s="4" t="s">
        <v>9</v>
      </c>
      <c r="D24" s="11" t="s">
        <v>10</v>
      </c>
      <c r="E24" s="34" t="s">
        <v>73</v>
      </c>
      <c r="F24" s="48" t="s">
        <v>73</v>
      </c>
      <c r="G24" s="52">
        <v>1636.36</v>
      </c>
      <c r="H24" s="34" t="s">
        <v>74</v>
      </c>
      <c r="I24" s="54" t="s">
        <v>130</v>
      </c>
      <c r="J24" s="8"/>
      <c r="K24" s="2"/>
      <c r="L24" s="16"/>
      <c r="M24" s="4"/>
      <c r="N24" s="3"/>
      <c r="O24" s="26"/>
      <c r="P24" s="3"/>
      <c r="Q24" s="1"/>
      <c r="R24" s="1"/>
      <c r="S24" s="1"/>
      <c r="T24" s="1"/>
    </row>
    <row r="25" spans="1:20" ht="38.25" x14ac:dyDescent="0.25">
      <c r="A25" s="6" t="s">
        <v>75</v>
      </c>
      <c r="B25" s="11" t="s">
        <v>39</v>
      </c>
      <c r="C25" s="4" t="s">
        <v>9</v>
      </c>
      <c r="D25" s="11" t="s">
        <v>10</v>
      </c>
      <c r="E25" s="34" t="s">
        <v>76</v>
      </c>
      <c r="F25" s="48" t="s">
        <v>76</v>
      </c>
      <c r="G25" s="52" t="s">
        <v>670</v>
      </c>
      <c r="H25" s="34" t="s">
        <v>74</v>
      </c>
      <c r="I25" s="54" t="s">
        <v>131</v>
      </c>
      <c r="J25" s="8"/>
      <c r="K25" s="2"/>
      <c r="L25" s="16"/>
      <c r="M25" s="4"/>
      <c r="N25" s="3"/>
      <c r="O25" s="26"/>
      <c r="P25" s="3"/>
      <c r="Q25" s="1"/>
      <c r="R25" s="1"/>
      <c r="S25" s="1"/>
      <c r="T25" s="1"/>
    </row>
    <row r="26" spans="1:20" ht="38.25" x14ac:dyDescent="0.25">
      <c r="A26" s="6" t="s">
        <v>77</v>
      </c>
      <c r="B26" s="11" t="s">
        <v>39</v>
      </c>
      <c r="C26" s="4" t="s">
        <v>78</v>
      </c>
      <c r="D26" s="11" t="s">
        <v>10</v>
      </c>
      <c r="E26" s="34" t="s">
        <v>79</v>
      </c>
      <c r="F26" s="45" t="s">
        <v>79</v>
      </c>
      <c r="G26" s="52">
        <v>16525</v>
      </c>
      <c r="H26" s="34" t="s">
        <v>80</v>
      </c>
      <c r="I26" s="54" t="s">
        <v>133</v>
      </c>
      <c r="J26" s="8"/>
      <c r="K26" s="2"/>
      <c r="L26" s="16"/>
      <c r="M26" s="4"/>
      <c r="N26" s="3"/>
      <c r="O26" s="26"/>
      <c r="P26" s="3"/>
      <c r="Q26" s="1"/>
      <c r="R26" s="1"/>
      <c r="S26" s="1"/>
      <c r="T26" s="1"/>
    </row>
    <row r="27" spans="1:20" ht="25.5" x14ac:dyDescent="0.25">
      <c r="A27" s="6" t="s">
        <v>81</v>
      </c>
      <c r="B27" s="11" t="s">
        <v>39</v>
      </c>
      <c r="C27" s="4" t="s">
        <v>9</v>
      </c>
      <c r="D27" s="11" t="s">
        <v>10</v>
      </c>
      <c r="E27" s="38" t="s">
        <v>82</v>
      </c>
      <c r="F27" s="51" t="s">
        <v>82</v>
      </c>
      <c r="G27" s="52">
        <v>263.64</v>
      </c>
      <c r="H27" s="34" t="s">
        <v>83</v>
      </c>
      <c r="I27" s="54">
        <v>290</v>
      </c>
      <c r="J27" s="8"/>
      <c r="K27" s="2"/>
      <c r="L27" s="16"/>
      <c r="M27" s="4"/>
      <c r="N27" s="3"/>
      <c r="O27" s="26"/>
      <c r="P27" s="3"/>
      <c r="Q27" s="1"/>
      <c r="R27" s="1"/>
      <c r="S27" s="1"/>
      <c r="T27" s="1"/>
    </row>
    <row r="28" spans="1:20" ht="25.5" x14ac:dyDescent="0.25">
      <c r="A28" s="6" t="s">
        <v>84</v>
      </c>
      <c r="B28" s="11" t="s">
        <v>39</v>
      </c>
      <c r="C28" s="4" t="s">
        <v>19</v>
      </c>
      <c r="D28" s="11" t="s">
        <v>10</v>
      </c>
      <c r="E28" s="34" t="s">
        <v>85</v>
      </c>
      <c r="F28" s="48" t="s">
        <v>85</v>
      </c>
      <c r="G28" s="52">
        <v>900</v>
      </c>
      <c r="H28" s="34" t="s">
        <v>86</v>
      </c>
      <c r="I28" s="54" t="s">
        <v>133</v>
      </c>
      <c r="J28" s="8"/>
      <c r="K28" s="2"/>
      <c r="L28" s="16"/>
      <c r="M28" s="4"/>
      <c r="N28" s="3"/>
      <c r="O28" s="26"/>
      <c r="P28" s="3"/>
      <c r="Q28" s="1"/>
      <c r="R28" s="1"/>
      <c r="S28" s="1"/>
      <c r="T28" s="1"/>
    </row>
    <row r="29" spans="1:20" ht="25.5" x14ac:dyDescent="0.25">
      <c r="A29" s="6" t="s">
        <v>87</v>
      </c>
      <c r="B29" s="11" t="s">
        <v>39</v>
      </c>
      <c r="C29" s="4" t="s">
        <v>9</v>
      </c>
      <c r="D29" s="11" t="s">
        <v>10</v>
      </c>
      <c r="E29" s="34" t="s">
        <v>88</v>
      </c>
      <c r="F29" s="41" t="s">
        <v>88</v>
      </c>
      <c r="G29" s="52" t="s">
        <v>671</v>
      </c>
      <c r="H29" s="34" t="s">
        <v>90</v>
      </c>
      <c r="I29" s="54" t="s">
        <v>131</v>
      </c>
      <c r="J29" s="2"/>
      <c r="K29" s="2"/>
      <c r="L29" s="2"/>
      <c r="M29" s="4"/>
      <c r="N29" s="3"/>
      <c r="O29" s="26"/>
      <c r="P29" s="3"/>
      <c r="Q29" s="1"/>
      <c r="R29" s="1"/>
      <c r="S29" s="1"/>
      <c r="T29" s="1"/>
    </row>
    <row r="30" spans="1:20" ht="25.5" x14ac:dyDescent="0.25">
      <c r="A30" s="6" t="s">
        <v>91</v>
      </c>
      <c r="B30" s="11" t="s">
        <v>39</v>
      </c>
      <c r="C30" s="4" t="s">
        <v>14</v>
      </c>
      <c r="D30" s="11" t="s">
        <v>10</v>
      </c>
      <c r="E30" s="23" t="s">
        <v>15</v>
      </c>
      <c r="F30" s="50" t="s">
        <v>15</v>
      </c>
      <c r="G30" s="52">
        <v>950</v>
      </c>
      <c r="H30" s="34" t="s">
        <v>92</v>
      </c>
      <c r="I30" s="54" t="s">
        <v>131</v>
      </c>
      <c r="J30" s="16"/>
      <c r="K30" s="16"/>
      <c r="L30" s="16"/>
      <c r="M30" s="4"/>
      <c r="N30" s="3"/>
      <c r="O30" s="26"/>
      <c r="P30" s="3"/>
      <c r="Q30" s="1"/>
      <c r="R30" s="1"/>
      <c r="S30" s="1"/>
      <c r="T30" s="1"/>
    </row>
    <row r="31" spans="1:20" ht="25.5" x14ac:dyDescent="0.25">
      <c r="A31" s="6" t="s">
        <v>93</v>
      </c>
      <c r="B31" s="11" t="s">
        <v>39</v>
      </c>
      <c r="C31" s="4" t="s">
        <v>19</v>
      </c>
      <c r="D31" s="11" t="s">
        <v>10</v>
      </c>
      <c r="E31" s="34" t="s">
        <v>94</v>
      </c>
      <c r="F31" s="45" t="s">
        <v>94</v>
      </c>
      <c r="G31" s="52">
        <v>234</v>
      </c>
      <c r="H31" s="34" t="s">
        <v>95</v>
      </c>
      <c r="I31" s="54" t="s">
        <v>134</v>
      </c>
      <c r="J31" s="16"/>
      <c r="K31" s="16"/>
      <c r="L31" s="16"/>
      <c r="M31" s="4"/>
      <c r="N31" s="3"/>
      <c r="O31" s="26"/>
      <c r="P31" s="3"/>
      <c r="Q31" s="1"/>
      <c r="R31" s="1"/>
      <c r="S31" s="1"/>
      <c r="T31" s="1"/>
    </row>
    <row r="32" spans="1:20" ht="25.5" x14ac:dyDescent="0.25">
      <c r="A32" s="6" t="s">
        <v>96</v>
      </c>
      <c r="B32" s="11" t="s">
        <v>39</v>
      </c>
      <c r="C32" s="4" t="s">
        <v>19</v>
      </c>
      <c r="D32" s="11" t="s">
        <v>10</v>
      </c>
      <c r="E32" s="34" t="s">
        <v>97</v>
      </c>
      <c r="F32" s="48" t="s">
        <v>97</v>
      </c>
      <c r="G32" s="52">
        <v>590.91</v>
      </c>
      <c r="H32" s="34" t="s">
        <v>98</v>
      </c>
      <c r="I32" s="54" t="s">
        <v>131</v>
      </c>
      <c r="J32" s="16"/>
      <c r="K32" s="16"/>
      <c r="L32" s="16"/>
      <c r="M32" s="4"/>
      <c r="N32" s="3"/>
      <c r="O32" s="26"/>
      <c r="P32" s="3"/>
      <c r="Q32" s="1"/>
      <c r="R32" s="1"/>
      <c r="S32" s="1"/>
      <c r="T32" s="1"/>
    </row>
    <row r="33" spans="1:20" ht="25.5" x14ac:dyDescent="0.25">
      <c r="A33" s="6" t="s">
        <v>99</v>
      </c>
      <c r="B33" s="11" t="s">
        <v>39</v>
      </c>
      <c r="C33" s="4" t="s">
        <v>19</v>
      </c>
      <c r="D33" s="11" t="s">
        <v>10</v>
      </c>
      <c r="E33" s="34" t="s">
        <v>100</v>
      </c>
      <c r="F33" s="47" t="s">
        <v>100</v>
      </c>
      <c r="G33" s="52">
        <v>750</v>
      </c>
      <c r="H33" s="34" t="s">
        <v>101</v>
      </c>
      <c r="I33" s="54">
        <v>825</v>
      </c>
      <c r="J33" s="16"/>
      <c r="K33" s="16"/>
      <c r="L33" s="16"/>
      <c r="M33" s="4"/>
      <c r="N33" s="3"/>
      <c r="O33" s="26"/>
      <c r="P33" s="3"/>
      <c r="Q33" s="1"/>
      <c r="R33" s="1"/>
      <c r="S33" s="1"/>
      <c r="T33" s="1"/>
    </row>
    <row r="34" spans="1:20" ht="25.5" x14ac:dyDescent="0.25">
      <c r="A34" s="6" t="s">
        <v>102</v>
      </c>
      <c r="B34" s="11" t="s">
        <v>39</v>
      </c>
      <c r="C34" s="4" t="s">
        <v>19</v>
      </c>
      <c r="D34" s="11" t="s">
        <v>10</v>
      </c>
      <c r="E34" s="34" t="s">
        <v>103</v>
      </c>
      <c r="F34" s="24" t="s">
        <v>103</v>
      </c>
      <c r="G34" s="52">
        <v>1000</v>
      </c>
      <c r="H34" s="34" t="s">
        <v>104</v>
      </c>
      <c r="I34" s="54">
        <v>1100</v>
      </c>
      <c r="J34" s="16"/>
      <c r="K34" s="16"/>
      <c r="L34" s="16"/>
      <c r="M34" s="4"/>
      <c r="N34" s="3"/>
      <c r="O34" s="26"/>
      <c r="P34" s="3"/>
      <c r="Q34" s="1"/>
      <c r="R34" s="1"/>
      <c r="S34" s="1"/>
      <c r="T34" s="1"/>
    </row>
    <row r="35" spans="1:20" ht="25.5" x14ac:dyDescent="0.25">
      <c r="A35" s="6" t="s">
        <v>105</v>
      </c>
      <c r="B35" s="11" t="s">
        <v>39</v>
      </c>
      <c r="C35" s="4" t="s">
        <v>19</v>
      </c>
      <c r="D35" s="11" t="s">
        <v>10</v>
      </c>
      <c r="E35" s="34" t="s">
        <v>106</v>
      </c>
      <c r="F35" s="24" t="s">
        <v>106</v>
      </c>
      <c r="G35" s="52">
        <v>550</v>
      </c>
      <c r="H35" s="34" t="s">
        <v>107</v>
      </c>
      <c r="I35" s="54" t="s">
        <v>133</v>
      </c>
      <c r="J35" s="16"/>
      <c r="K35" s="16"/>
      <c r="L35" s="16"/>
      <c r="M35" s="4"/>
      <c r="N35" s="3"/>
      <c r="O35" s="26"/>
      <c r="P35" s="3"/>
      <c r="Q35" s="1"/>
      <c r="R35" s="1"/>
      <c r="S35" s="1"/>
      <c r="T35" s="1"/>
    </row>
    <row r="36" spans="1:20" ht="76.5" x14ac:dyDescent="0.25">
      <c r="A36" s="6" t="s">
        <v>108</v>
      </c>
      <c r="B36" s="11" t="s">
        <v>39</v>
      </c>
      <c r="C36" s="4" t="s">
        <v>109</v>
      </c>
      <c r="D36" s="11" t="s">
        <v>10</v>
      </c>
      <c r="E36" s="38" t="s">
        <v>110</v>
      </c>
      <c r="F36" s="38" t="s">
        <v>110</v>
      </c>
      <c r="G36" s="52">
        <v>5000</v>
      </c>
      <c r="H36" s="34" t="s">
        <v>111</v>
      </c>
      <c r="I36" s="54">
        <v>6100</v>
      </c>
      <c r="J36" s="16"/>
      <c r="K36" s="16"/>
      <c r="L36" s="16"/>
      <c r="M36" s="4"/>
      <c r="N36" s="3"/>
      <c r="O36" s="26"/>
      <c r="P36" s="3"/>
      <c r="Q36" s="1"/>
      <c r="R36" s="1"/>
      <c r="S36" s="1"/>
      <c r="T36" s="1"/>
    </row>
    <row r="37" spans="1:20" ht="25.5" x14ac:dyDescent="0.25">
      <c r="A37" s="6" t="s">
        <v>112</v>
      </c>
      <c r="B37" s="11" t="s">
        <v>39</v>
      </c>
      <c r="C37" s="4" t="s">
        <v>19</v>
      </c>
      <c r="D37" s="11" t="s">
        <v>10</v>
      </c>
      <c r="E37" s="34" t="s">
        <v>113</v>
      </c>
      <c r="F37" s="34" t="s">
        <v>113</v>
      </c>
      <c r="G37" s="52">
        <v>910</v>
      </c>
      <c r="H37" s="34" t="s">
        <v>89</v>
      </c>
      <c r="I37" s="54">
        <v>1001</v>
      </c>
      <c r="J37" s="16"/>
      <c r="K37" s="16"/>
      <c r="L37" s="16"/>
      <c r="M37" s="4"/>
      <c r="N37" s="3"/>
      <c r="O37" s="26"/>
      <c r="P37" s="3"/>
      <c r="Q37" s="1"/>
      <c r="R37" s="1"/>
      <c r="S37" s="1"/>
      <c r="T37" s="1"/>
    </row>
    <row r="38" spans="1:20" ht="51" x14ac:dyDescent="0.25">
      <c r="A38" s="6" t="s">
        <v>116</v>
      </c>
      <c r="B38" s="11" t="s">
        <v>39</v>
      </c>
      <c r="C38" s="4" t="s">
        <v>117</v>
      </c>
      <c r="D38" s="11" t="s">
        <v>10</v>
      </c>
      <c r="E38" s="45" t="s">
        <v>118</v>
      </c>
      <c r="F38" s="45" t="s">
        <v>118</v>
      </c>
      <c r="G38" s="53">
        <v>7000</v>
      </c>
      <c r="H38" s="34" t="s">
        <v>86</v>
      </c>
      <c r="I38" s="54">
        <v>4270</v>
      </c>
      <c r="J38" s="16"/>
      <c r="K38" s="16"/>
      <c r="L38" s="16"/>
      <c r="M38" s="4"/>
      <c r="N38" s="3"/>
      <c r="O38" s="26"/>
      <c r="P38" s="3"/>
      <c r="Q38" s="1"/>
      <c r="R38" s="1"/>
      <c r="S38" s="1"/>
      <c r="T38" s="1"/>
    </row>
    <row r="39" spans="1:20" ht="25.5" x14ac:dyDescent="0.25">
      <c r="A39" s="6" t="s">
        <v>119</v>
      </c>
      <c r="B39" s="11"/>
      <c r="C39" s="4" t="s">
        <v>17</v>
      </c>
      <c r="D39" s="11" t="s">
        <v>10</v>
      </c>
      <c r="E39" s="45" t="s">
        <v>121</v>
      </c>
      <c r="F39" s="45" t="s">
        <v>121</v>
      </c>
      <c r="G39" s="14">
        <v>225</v>
      </c>
      <c r="H39" s="34" t="s">
        <v>122</v>
      </c>
      <c r="I39" s="54" t="s">
        <v>131</v>
      </c>
      <c r="J39" s="16"/>
      <c r="K39" s="16"/>
      <c r="L39" s="16"/>
      <c r="M39" s="4"/>
      <c r="N39" s="3"/>
      <c r="O39" s="26"/>
      <c r="P39" s="3"/>
      <c r="Q39" s="1"/>
      <c r="R39" s="1"/>
      <c r="S39" s="1"/>
      <c r="T39" s="1"/>
    </row>
    <row r="40" spans="1:20" s="63" customFormat="1" ht="25.5" x14ac:dyDescent="0.25">
      <c r="A40" s="66" t="s">
        <v>136</v>
      </c>
      <c r="B40" s="57"/>
      <c r="C40" s="58" t="s">
        <v>123</v>
      </c>
      <c r="D40" s="57" t="s">
        <v>10</v>
      </c>
      <c r="E40" s="60" t="s">
        <v>124</v>
      </c>
      <c r="F40" s="60" t="s">
        <v>124</v>
      </c>
      <c r="G40" s="59">
        <v>14460</v>
      </c>
      <c r="H40" s="60" t="s">
        <v>125</v>
      </c>
      <c r="I40" s="61" t="s">
        <v>135</v>
      </c>
      <c r="J40" s="205"/>
      <c r="K40" s="205"/>
      <c r="L40" s="205"/>
      <c r="M40" s="11"/>
      <c r="N40" s="9"/>
      <c r="O40" s="26"/>
      <c r="P40" s="9"/>
      <c r="Q40" s="206"/>
      <c r="R40" s="62"/>
      <c r="S40" s="62"/>
      <c r="T40" s="62"/>
    </row>
    <row r="41" spans="1:20" s="63" customFormat="1" ht="25.5" x14ac:dyDescent="0.25">
      <c r="A41" s="66" t="s">
        <v>136</v>
      </c>
      <c r="B41" s="57"/>
      <c r="C41" s="58" t="s">
        <v>127</v>
      </c>
      <c r="D41" s="57" t="s">
        <v>10</v>
      </c>
      <c r="E41" s="60" t="s">
        <v>126</v>
      </c>
      <c r="F41" s="60" t="s">
        <v>126</v>
      </c>
      <c r="G41" s="64">
        <v>326.5</v>
      </c>
      <c r="H41" s="65" t="s">
        <v>86</v>
      </c>
      <c r="I41" s="61">
        <v>359.15</v>
      </c>
      <c r="J41" s="205"/>
      <c r="K41" s="205"/>
      <c r="L41" s="205"/>
      <c r="M41" s="11"/>
      <c r="N41" s="9"/>
      <c r="O41" s="26"/>
      <c r="P41" s="9"/>
      <c r="Q41" s="206"/>
      <c r="R41" s="62"/>
      <c r="S41" s="62"/>
      <c r="T41" s="62"/>
    </row>
    <row r="42" spans="1:20" s="63" customFormat="1" ht="25.5" x14ac:dyDescent="0.25">
      <c r="A42" s="66" t="s">
        <v>136</v>
      </c>
      <c r="B42" s="57"/>
      <c r="C42" s="58" t="s">
        <v>19</v>
      </c>
      <c r="D42" s="57" t="s">
        <v>10</v>
      </c>
      <c r="E42" s="60" t="s">
        <v>128</v>
      </c>
      <c r="F42" s="60" t="s">
        <v>128</v>
      </c>
      <c r="G42" s="64">
        <v>650</v>
      </c>
      <c r="H42" s="65" t="s">
        <v>129</v>
      </c>
      <c r="I42" s="61">
        <v>715</v>
      </c>
      <c r="J42" s="205"/>
      <c r="K42" s="205"/>
      <c r="L42" s="205"/>
      <c r="M42" s="11"/>
      <c r="N42" s="9"/>
      <c r="O42" s="26"/>
      <c r="P42" s="9"/>
      <c r="Q42" s="206"/>
      <c r="R42" s="62"/>
      <c r="S42" s="62"/>
      <c r="T42" s="62"/>
    </row>
    <row r="43" spans="1:20" x14ac:dyDescent="0.25">
      <c r="A43" s="33"/>
      <c r="B43" s="11"/>
      <c r="C43" s="22"/>
      <c r="D43" s="11"/>
      <c r="E43" s="21"/>
      <c r="F43" s="32"/>
      <c r="G43" s="14"/>
      <c r="H43" s="21"/>
      <c r="I43" s="54"/>
      <c r="J43" s="16"/>
      <c r="K43" s="16"/>
      <c r="L43" s="16"/>
      <c r="M43" s="4"/>
      <c r="N43" s="3"/>
      <c r="O43" s="26"/>
      <c r="P43" s="3"/>
      <c r="Q43" s="1"/>
      <c r="R43" s="1"/>
      <c r="S43" s="1"/>
      <c r="T43" s="1"/>
    </row>
    <row r="44" spans="1:20" x14ac:dyDescent="0.25">
      <c r="A44" s="33"/>
      <c r="B44" s="11"/>
      <c r="C44" s="22"/>
      <c r="D44" s="11"/>
      <c r="E44" s="21"/>
      <c r="F44" s="32"/>
      <c r="G44" s="14"/>
      <c r="H44" s="21"/>
      <c r="I44" s="54"/>
      <c r="J44" s="16"/>
      <c r="K44" s="16"/>
      <c r="L44" s="16"/>
      <c r="M44" s="4"/>
      <c r="N44" s="3"/>
      <c r="O44" s="26"/>
      <c r="P44" s="3"/>
      <c r="Q44" s="1"/>
      <c r="R44" s="1"/>
      <c r="S44" s="1"/>
      <c r="T44" s="1"/>
    </row>
    <row r="45" spans="1:20" x14ac:dyDescent="0.25">
      <c r="A45" s="33"/>
      <c r="B45" s="11"/>
      <c r="C45" s="22"/>
      <c r="D45" s="11"/>
      <c r="E45" s="21"/>
      <c r="F45" s="32"/>
      <c r="G45" s="14"/>
      <c r="H45" s="21"/>
      <c r="I45" s="54"/>
      <c r="J45" s="16"/>
      <c r="K45" s="16"/>
      <c r="L45" s="16"/>
      <c r="M45" s="4"/>
      <c r="N45" s="3"/>
      <c r="O45" s="26"/>
      <c r="P45" s="3"/>
      <c r="Q45" s="1"/>
      <c r="R45" s="1"/>
      <c r="S45" s="1"/>
      <c r="T45" s="1"/>
    </row>
    <row r="46" spans="1:20" x14ac:dyDescent="0.25">
      <c r="A46" s="33"/>
      <c r="B46" s="11"/>
      <c r="C46" s="22"/>
      <c r="D46" s="11"/>
      <c r="E46" s="21"/>
      <c r="F46" s="32"/>
      <c r="G46" s="14"/>
      <c r="H46" s="21"/>
      <c r="I46" s="54"/>
      <c r="J46" s="16"/>
      <c r="K46" s="16"/>
      <c r="L46" s="16"/>
      <c r="M46" s="4"/>
      <c r="N46" s="3"/>
      <c r="O46" s="26"/>
      <c r="P46" s="3"/>
      <c r="Q46" s="1"/>
      <c r="R46" s="1"/>
      <c r="S46" s="1"/>
      <c r="T46" s="1"/>
    </row>
    <row r="47" spans="1:20" x14ac:dyDescent="0.25">
      <c r="A47" s="33"/>
      <c r="B47" s="11"/>
      <c r="C47" s="22"/>
      <c r="D47" s="11"/>
      <c r="E47" s="21"/>
      <c r="F47" s="32"/>
      <c r="G47" s="14"/>
      <c r="H47" s="21"/>
      <c r="I47" s="54"/>
      <c r="J47" s="16"/>
      <c r="K47" s="16"/>
      <c r="L47" s="16"/>
      <c r="M47" s="4"/>
      <c r="N47" s="3"/>
      <c r="O47" s="26"/>
      <c r="P47" s="3"/>
      <c r="Q47" s="1"/>
      <c r="R47" s="1"/>
      <c r="S47" s="1"/>
      <c r="T47" s="1"/>
    </row>
    <row r="48" spans="1:20" x14ac:dyDescent="0.25">
      <c r="A48" s="33"/>
      <c r="B48" s="11"/>
      <c r="C48" s="22"/>
      <c r="D48" s="11"/>
      <c r="E48" s="21"/>
      <c r="F48" s="32"/>
      <c r="G48" s="14"/>
      <c r="H48" s="21"/>
      <c r="I48" s="54"/>
      <c r="J48" s="16"/>
      <c r="K48" s="16"/>
      <c r="L48" s="16"/>
      <c r="M48" s="4"/>
      <c r="N48" s="3"/>
      <c r="O48" s="26"/>
      <c r="P48" s="3"/>
      <c r="Q48" s="1"/>
      <c r="R48" s="1"/>
      <c r="S48" s="1"/>
      <c r="T48" s="1"/>
    </row>
    <row r="49" spans="1:191" x14ac:dyDescent="0.25">
      <c r="A49" s="33"/>
      <c r="B49" s="11"/>
      <c r="C49" s="22"/>
      <c r="D49" s="11"/>
      <c r="E49" s="21"/>
      <c r="F49" s="32"/>
      <c r="G49" s="14"/>
      <c r="H49" s="21"/>
      <c r="I49" s="54"/>
      <c r="J49" s="16"/>
      <c r="K49" s="16"/>
      <c r="L49" s="16"/>
      <c r="M49" s="4"/>
      <c r="N49" s="3"/>
      <c r="O49" s="26"/>
      <c r="P49" s="3"/>
      <c r="Q49" s="1"/>
      <c r="R49" s="1"/>
      <c r="S49" s="1"/>
      <c r="T49" s="1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</row>
    <row r="50" spans="1:191" x14ac:dyDescent="0.25">
      <c r="A50" s="33"/>
      <c r="B50" s="11"/>
      <c r="C50" s="22"/>
      <c r="D50" s="11"/>
      <c r="E50" s="21"/>
      <c r="F50" s="32"/>
      <c r="G50" s="14"/>
      <c r="H50" s="21"/>
      <c r="I50" s="54"/>
      <c r="J50" s="16"/>
      <c r="K50" s="16"/>
      <c r="L50" s="16"/>
      <c r="M50" s="4"/>
      <c r="N50" s="3"/>
      <c r="O50" s="26"/>
      <c r="P50" s="3"/>
      <c r="Q50" s="1"/>
      <c r="R50" s="1"/>
      <c r="S50" s="1"/>
      <c r="T50" s="1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</row>
    <row r="51" spans="1:191" x14ac:dyDescent="0.25">
      <c r="A51" s="33"/>
      <c r="B51" s="11"/>
      <c r="C51" s="22"/>
      <c r="D51" s="11"/>
      <c r="E51" s="21"/>
      <c r="F51" s="32"/>
      <c r="G51" s="14"/>
      <c r="H51" s="21"/>
      <c r="I51" s="54"/>
      <c r="J51" s="16"/>
      <c r="K51" s="16"/>
      <c r="L51" s="16"/>
      <c r="M51" s="4"/>
      <c r="N51" s="3"/>
      <c r="O51" s="26"/>
      <c r="P51" s="3"/>
      <c r="Q51" s="1"/>
      <c r="R51" s="1"/>
      <c r="S51" s="1"/>
      <c r="T51" s="1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</row>
    <row r="52" spans="1:191" x14ac:dyDescent="0.25">
      <c r="A52" s="33"/>
      <c r="B52" s="11"/>
      <c r="C52" s="22"/>
      <c r="D52" s="22"/>
      <c r="E52" s="21"/>
      <c r="F52" s="32"/>
      <c r="G52" s="14"/>
      <c r="H52" s="21"/>
      <c r="I52" s="33"/>
      <c r="J52" s="8"/>
      <c r="K52" s="3"/>
      <c r="L52" s="12"/>
      <c r="M52" s="6"/>
      <c r="N52" s="8"/>
      <c r="O52" s="8"/>
      <c r="P52" s="8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33"/>
      <c r="GA52" s="11"/>
      <c r="GB52" s="22"/>
      <c r="GC52" s="11"/>
      <c r="GD52" s="21"/>
      <c r="GE52" s="25"/>
      <c r="GF52" s="32"/>
      <c r="GG52" s="14"/>
      <c r="GH52" s="21"/>
      <c r="GI52" s="25"/>
    </row>
    <row r="56" spans="1:191" x14ac:dyDescent="0.25">
      <c r="A56" t="s">
        <v>120</v>
      </c>
    </row>
  </sheetData>
  <mergeCells count="1">
    <mergeCell ref="A1:P1"/>
  </mergeCells>
  <pageMargins left="0.7" right="0.7" top="0.75" bottom="0.75" header="0.3" footer="0.3"/>
  <pageSetup paperSize="9" scale="95" orientation="landscape" r:id="rId1"/>
  <colBreaks count="2" manualBreakCount="2">
    <brk id="4" max="55" man="1"/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6"/>
  <sheetViews>
    <sheetView view="pageBreakPreview" zoomScale="80" zoomScaleSheetLayoutView="80" workbookViewId="0">
      <selection activeCell="F14" sqref="F14"/>
    </sheetView>
  </sheetViews>
  <sheetFormatPr defaultRowHeight="15" x14ac:dyDescent="0.25"/>
  <cols>
    <col min="1" max="1" width="26.140625" style="207" customWidth="1"/>
    <col min="2" max="2" width="17.7109375" customWidth="1"/>
    <col min="3" max="3" width="17.42578125" style="210" customWidth="1"/>
    <col min="4" max="4" width="16" style="285" customWidth="1"/>
    <col min="5" max="5" width="31.42578125" customWidth="1"/>
    <col min="6" max="6" width="34.5703125" customWidth="1"/>
    <col min="7" max="7" width="32.42578125" customWidth="1"/>
    <col min="8" max="8" width="23.85546875" customWidth="1"/>
  </cols>
  <sheetData>
    <row r="1" spans="1:125" s="212" customFormat="1" ht="45" customHeight="1" x14ac:dyDescent="0.25">
      <c r="A1" s="328" t="s">
        <v>608</v>
      </c>
      <c r="B1" s="329"/>
      <c r="C1" s="329"/>
      <c r="D1" s="329"/>
      <c r="E1" s="329"/>
      <c r="F1" s="329"/>
      <c r="G1" s="329"/>
      <c r="H1" s="329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</row>
    <row r="2" spans="1:125" ht="51" x14ac:dyDescent="0.25">
      <c r="A2" s="251" t="s">
        <v>137</v>
      </c>
      <c r="B2" s="252" t="s">
        <v>486</v>
      </c>
      <c r="C2" s="253" t="s">
        <v>582</v>
      </c>
      <c r="D2" s="276" t="s">
        <v>581</v>
      </c>
      <c r="E2" s="254" t="s">
        <v>488</v>
      </c>
      <c r="F2" s="254" t="s">
        <v>546</v>
      </c>
      <c r="G2" s="254" t="s">
        <v>607</v>
      </c>
      <c r="H2" s="254" t="s">
        <v>487</v>
      </c>
      <c r="CF2" s="21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</row>
    <row r="3" spans="1:125" ht="25.5" x14ac:dyDescent="0.25">
      <c r="A3" s="209" t="s">
        <v>489</v>
      </c>
      <c r="B3" s="217" t="s">
        <v>490</v>
      </c>
      <c r="C3" s="223" t="s">
        <v>583</v>
      </c>
      <c r="D3" s="277">
        <v>100</v>
      </c>
      <c r="E3" s="243" t="s">
        <v>491</v>
      </c>
      <c r="F3" s="239" t="s">
        <v>548</v>
      </c>
      <c r="G3" s="247"/>
      <c r="H3" s="248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</row>
    <row r="4" spans="1:125" ht="39" x14ac:dyDescent="0.25">
      <c r="A4" s="209" t="s">
        <v>492</v>
      </c>
      <c r="B4" s="217" t="s">
        <v>493</v>
      </c>
      <c r="C4" s="223" t="s">
        <v>494</v>
      </c>
      <c r="D4" s="278">
        <v>15940</v>
      </c>
      <c r="E4" s="243" t="s">
        <v>491</v>
      </c>
      <c r="F4" s="240" t="s">
        <v>549</v>
      </c>
      <c r="G4" s="249"/>
      <c r="H4" s="248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</row>
    <row r="5" spans="1:125" ht="25.5" x14ac:dyDescent="0.25">
      <c r="A5" s="209" t="s">
        <v>495</v>
      </c>
      <c r="B5" s="217" t="s">
        <v>493</v>
      </c>
      <c r="C5" s="223" t="s">
        <v>584</v>
      </c>
      <c r="D5" s="277">
        <v>280</v>
      </c>
      <c r="E5" s="243" t="s">
        <v>496</v>
      </c>
      <c r="F5" s="235" t="s">
        <v>550</v>
      </c>
      <c r="G5" s="249"/>
      <c r="H5" s="248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</row>
    <row r="6" spans="1:125" ht="25.5" x14ac:dyDescent="0.25">
      <c r="A6" s="209" t="s">
        <v>497</v>
      </c>
      <c r="B6" s="217" t="s">
        <v>493</v>
      </c>
      <c r="C6" s="223" t="s">
        <v>585</v>
      </c>
      <c r="D6" s="277">
        <v>100</v>
      </c>
      <c r="E6" s="243" t="s">
        <v>498</v>
      </c>
      <c r="F6" s="239" t="s">
        <v>548</v>
      </c>
      <c r="G6" s="249"/>
      <c r="H6" s="248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</row>
    <row r="7" spans="1:125" ht="25.5" x14ac:dyDescent="0.25">
      <c r="A7" s="209" t="s">
        <v>499</v>
      </c>
      <c r="B7" s="227" t="s">
        <v>493</v>
      </c>
      <c r="C7" s="223" t="s">
        <v>586</v>
      </c>
      <c r="D7" s="277">
        <v>300</v>
      </c>
      <c r="E7" s="243" t="s">
        <v>496</v>
      </c>
      <c r="F7" s="235" t="s">
        <v>550</v>
      </c>
      <c r="G7" s="249"/>
      <c r="H7" s="248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</row>
    <row r="8" spans="1:125" ht="25.5" x14ac:dyDescent="0.25">
      <c r="A8" s="209" t="s">
        <v>610</v>
      </c>
      <c r="B8" s="217" t="s">
        <v>493</v>
      </c>
      <c r="C8" s="223" t="s">
        <v>587</v>
      </c>
      <c r="D8" s="277">
        <v>300</v>
      </c>
      <c r="E8" s="243" t="s">
        <v>500</v>
      </c>
      <c r="F8" s="235" t="s">
        <v>550</v>
      </c>
      <c r="G8" s="249"/>
      <c r="H8" s="248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</row>
    <row r="9" spans="1:125" ht="25.5" x14ac:dyDescent="0.25">
      <c r="A9" s="209" t="s">
        <v>610</v>
      </c>
      <c r="B9" s="217" t="s">
        <v>493</v>
      </c>
      <c r="C9" s="223" t="s">
        <v>588</v>
      </c>
      <c r="D9" s="277">
        <v>300</v>
      </c>
      <c r="E9" s="243" t="s">
        <v>500</v>
      </c>
      <c r="F9" s="238" t="s">
        <v>550</v>
      </c>
      <c r="G9" s="250"/>
      <c r="H9" s="248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</row>
    <row r="10" spans="1:125" ht="25.5" x14ac:dyDescent="0.25">
      <c r="A10" s="209" t="s">
        <v>495</v>
      </c>
      <c r="B10" s="217" t="s">
        <v>493</v>
      </c>
      <c r="C10" s="223" t="s">
        <v>611</v>
      </c>
      <c r="D10" s="277">
        <v>280</v>
      </c>
      <c r="E10" s="243" t="s">
        <v>500</v>
      </c>
      <c r="F10" s="235" t="s">
        <v>550</v>
      </c>
      <c r="G10" s="249"/>
      <c r="H10" s="248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</row>
    <row r="11" spans="1:125" ht="38.25" x14ac:dyDescent="0.25">
      <c r="A11" s="209" t="s">
        <v>501</v>
      </c>
      <c r="B11" s="217" t="s">
        <v>493</v>
      </c>
      <c r="C11" s="223" t="s">
        <v>502</v>
      </c>
      <c r="D11" s="278">
        <v>3000</v>
      </c>
      <c r="E11" s="243" t="s">
        <v>503</v>
      </c>
      <c r="F11" s="239" t="s">
        <v>551</v>
      </c>
      <c r="G11" s="247"/>
      <c r="H11" s="248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</row>
    <row r="12" spans="1:125" ht="38.25" x14ac:dyDescent="0.25">
      <c r="A12" s="209" t="s">
        <v>504</v>
      </c>
      <c r="B12" s="217" t="s">
        <v>493</v>
      </c>
      <c r="C12" s="223" t="s">
        <v>505</v>
      </c>
      <c r="D12" s="278">
        <v>6940</v>
      </c>
      <c r="E12" s="243" t="s">
        <v>506</v>
      </c>
      <c r="F12" s="239" t="s">
        <v>547</v>
      </c>
      <c r="G12" s="249"/>
      <c r="H12" s="248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</row>
    <row r="13" spans="1:125" ht="25.5" x14ac:dyDescent="0.25">
      <c r="A13" s="209" t="s">
        <v>507</v>
      </c>
      <c r="B13" s="217" t="s">
        <v>490</v>
      </c>
      <c r="C13" s="223" t="s">
        <v>589</v>
      </c>
      <c r="D13" s="277">
        <v>400</v>
      </c>
      <c r="E13" s="243" t="s">
        <v>503</v>
      </c>
      <c r="F13" s="235" t="s">
        <v>552</v>
      </c>
      <c r="G13" s="249"/>
      <c r="H13" s="248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</row>
    <row r="14" spans="1:125" ht="25.5" x14ac:dyDescent="0.25">
      <c r="A14" s="209" t="s">
        <v>508</v>
      </c>
      <c r="B14" s="217" t="s">
        <v>493</v>
      </c>
      <c r="C14" s="223" t="s">
        <v>590</v>
      </c>
      <c r="D14" s="277">
        <v>400</v>
      </c>
      <c r="E14" s="243" t="s">
        <v>503</v>
      </c>
      <c r="F14" s="235" t="s">
        <v>552</v>
      </c>
      <c r="G14" s="249"/>
      <c r="H14" s="248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</row>
    <row r="15" spans="1:125" ht="25.5" x14ac:dyDescent="0.25">
      <c r="A15" s="209" t="s">
        <v>509</v>
      </c>
      <c r="B15" s="217" t="s">
        <v>493</v>
      </c>
      <c r="C15" s="223" t="s">
        <v>591</v>
      </c>
      <c r="D15" s="279">
        <v>400</v>
      </c>
      <c r="E15" s="243" t="s">
        <v>503</v>
      </c>
      <c r="F15" s="235" t="s">
        <v>552</v>
      </c>
      <c r="G15" s="249"/>
      <c r="H15" s="248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</row>
    <row r="16" spans="1:125" ht="51" x14ac:dyDescent="0.25">
      <c r="A16" s="209" t="s">
        <v>612</v>
      </c>
      <c r="B16" s="217" t="s">
        <v>493</v>
      </c>
      <c r="C16" s="223" t="s">
        <v>482</v>
      </c>
      <c r="D16" s="278">
        <v>8000</v>
      </c>
      <c r="E16" s="243" t="s">
        <v>506</v>
      </c>
      <c r="F16" s="239" t="s">
        <v>553</v>
      </c>
      <c r="G16" s="249"/>
      <c r="H16" s="248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</row>
    <row r="17" spans="1:8" ht="51" x14ac:dyDescent="0.25">
      <c r="A17" s="209" t="s">
        <v>510</v>
      </c>
      <c r="B17" s="217" t="s">
        <v>493</v>
      </c>
      <c r="C17" s="223" t="s">
        <v>592</v>
      </c>
      <c r="D17" s="278">
        <v>3675</v>
      </c>
      <c r="E17" s="243" t="s">
        <v>511</v>
      </c>
      <c r="F17" s="239" t="s">
        <v>554</v>
      </c>
      <c r="G17" s="249"/>
      <c r="H17" s="248"/>
    </row>
    <row r="18" spans="1:8" ht="51" x14ac:dyDescent="0.25">
      <c r="A18" s="209" t="s">
        <v>510</v>
      </c>
      <c r="B18" s="217" t="s">
        <v>493</v>
      </c>
      <c r="C18" s="215" t="s">
        <v>482</v>
      </c>
      <c r="D18" s="278">
        <v>8000</v>
      </c>
      <c r="E18" s="243" t="s">
        <v>506</v>
      </c>
      <c r="F18" s="239" t="s">
        <v>554</v>
      </c>
      <c r="G18" s="249"/>
      <c r="H18" s="248"/>
    </row>
    <row r="19" spans="1:8" ht="51" x14ac:dyDescent="0.25">
      <c r="A19" s="209" t="s">
        <v>512</v>
      </c>
      <c r="B19" s="217" t="s">
        <v>493</v>
      </c>
      <c r="C19" s="223" t="s">
        <v>575</v>
      </c>
      <c r="D19" s="278">
        <v>2000</v>
      </c>
      <c r="E19" s="243" t="s">
        <v>513</v>
      </c>
      <c r="F19" s="239" t="s">
        <v>556</v>
      </c>
      <c r="G19" s="249"/>
      <c r="H19" s="248"/>
    </row>
    <row r="20" spans="1:8" ht="38.25" x14ac:dyDescent="0.25">
      <c r="A20" s="209" t="s">
        <v>514</v>
      </c>
      <c r="B20" s="217" t="s">
        <v>493</v>
      </c>
      <c r="C20" s="223" t="s">
        <v>515</v>
      </c>
      <c r="D20" s="277">
        <v>400</v>
      </c>
      <c r="E20" s="243" t="s">
        <v>516</v>
      </c>
      <c r="F20" s="239" t="s">
        <v>555</v>
      </c>
      <c r="G20" s="249"/>
      <c r="H20" s="248"/>
    </row>
    <row r="21" spans="1:8" ht="51" x14ac:dyDescent="0.25">
      <c r="A21" s="209" t="s">
        <v>613</v>
      </c>
      <c r="B21" s="217" t="s">
        <v>493</v>
      </c>
      <c r="C21" s="223" t="s">
        <v>518</v>
      </c>
      <c r="D21" s="278">
        <v>6200</v>
      </c>
      <c r="E21" s="243" t="s">
        <v>506</v>
      </c>
      <c r="F21" s="239" t="s">
        <v>557</v>
      </c>
      <c r="G21" s="249"/>
      <c r="H21" s="248"/>
    </row>
    <row r="22" spans="1:8" ht="51" x14ac:dyDescent="0.25">
      <c r="A22" s="209" t="s">
        <v>519</v>
      </c>
      <c r="B22" s="217" t="s">
        <v>493</v>
      </c>
      <c r="C22" s="223" t="s">
        <v>520</v>
      </c>
      <c r="D22" s="278">
        <v>6800</v>
      </c>
      <c r="E22" s="243" t="s">
        <v>506</v>
      </c>
      <c r="F22" s="239" t="s">
        <v>557</v>
      </c>
      <c r="G22" s="249"/>
      <c r="H22" s="248"/>
    </row>
    <row r="23" spans="1:8" ht="51" x14ac:dyDescent="0.25">
      <c r="A23" s="209" t="s">
        <v>521</v>
      </c>
      <c r="B23" s="217" t="s">
        <v>493</v>
      </c>
      <c r="C23" s="223" t="s">
        <v>483</v>
      </c>
      <c r="D23" s="278">
        <v>8330</v>
      </c>
      <c r="E23" s="243" t="s">
        <v>513</v>
      </c>
      <c r="F23" s="239" t="s">
        <v>557</v>
      </c>
      <c r="G23" s="249"/>
      <c r="H23" s="248"/>
    </row>
    <row r="24" spans="1:8" ht="51" x14ac:dyDescent="0.25">
      <c r="A24" s="209" t="s">
        <v>522</v>
      </c>
      <c r="B24" s="217" t="s">
        <v>490</v>
      </c>
      <c r="C24" s="223" t="s">
        <v>523</v>
      </c>
      <c r="D24" s="278">
        <v>8330</v>
      </c>
      <c r="E24" s="243" t="s">
        <v>513</v>
      </c>
      <c r="F24" s="239" t="s">
        <v>557</v>
      </c>
      <c r="G24" s="249"/>
      <c r="H24" s="248"/>
    </row>
    <row r="25" spans="1:8" ht="25.5" x14ac:dyDescent="0.25">
      <c r="A25" s="209" t="s">
        <v>524</v>
      </c>
      <c r="B25" s="217" t="s">
        <v>493</v>
      </c>
      <c r="C25" s="223" t="s">
        <v>526</v>
      </c>
      <c r="D25" s="278" t="s">
        <v>525</v>
      </c>
      <c r="E25" s="243" t="s">
        <v>513</v>
      </c>
      <c r="F25" s="235"/>
      <c r="G25" s="249"/>
      <c r="H25" s="248"/>
    </row>
    <row r="26" spans="1:8" ht="25.5" customHeight="1" x14ac:dyDescent="0.25">
      <c r="A26" s="209" t="s">
        <v>527</v>
      </c>
      <c r="B26" s="217" t="s">
        <v>493</v>
      </c>
      <c r="C26" s="223" t="s">
        <v>528</v>
      </c>
      <c r="D26" s="278">
        <v>1850</v>
      </c>
      <c r="E26" s="243" t="s">
        <v>561</v>
      </c>
      <c r="F26" s="239" t="s">
        <v>558</v>
      </c>
      <c r="G26" s="249"/>
      <c r="H26" s="248"/>
    </row>
    <row r="27" spans="1:8" ht="25.5" x14ac:dyDescent="0.25">
      <c r="A27" s="209" t="s">
        <v>529</v>
      </c>
      <c r="B27" s="217" t="s">
        <v>493</v>
      </c>
      <c r="C27" s="223" t="s">
        <v>530</v>
      </c>
      <c r="D27" s="278">
        <v>3300</v>
      </c>
      <c r="E27" s="243" t="s">
        <v>562</v>
      </c>
      <c r="F27" s="239" t="s">
        <v>559</v>
      </c>
      <c r="G27" s="249"/>
      <c r="H27" s="248"/>
    </row>
    <row r="28" spans="1:8" ht="38.25" x14ac:dyDescent="0.25">
      <c r="A28" s="209" t="s">
        <v>531</v>
      </c>
      <c r="B28" s="217" t="s">
        <v>490</v>
      </c>
      <c r="C28" s="223" t="s">
        <v>593</v>
      </c>
      <c r="D28" s="277">
        <v>610</v>
      </c>
      <c r="E28" s="243" t="s">
        <v>516</v>
      </c>
      <c r="F28" s="239" t="s">
        <v>555</v>
      </c>
      <c r="G28" s="249"/>
      <c r="H28" s="248"/>
    </row>
    <row r="29" spans="1:8" ht="38.25" x14ac:dyDescent="0.25">
      <c r="A29" s="209" t="s">
        <v>532</v>
      </c>
      <c r="B29" s="217" t="s">
        <v>493</v>
      </c>
      <c r="C29" s="223" t="s">
        <v>484</v>
      </c>
      <c r="D29" s="278">
        <v>20000</v>
      </c>
      <c r="E29" s="243" t="s">
        <v>533</v>
      </c>
      <c r="F29" s="239" t="s">
        <v>560</v>
      </c>
      <c r="G29" s="249"/>
      <c r="H29" s="248"/>
    </row>
    <row r="30" spans="1:8" ht="38.25" x14ac:dyDescent="0.25">
      <c r="A30" s="209" t="s">
        <v>534</v>
      </c>
      <c r="B30" s="217" t="s">
        <v>493</v>
      </c>
      <c r="C30" s="223" t="s">
        <v>594</v>
      </c>
      <c r="D30" s="277">
        <v>550</v>
      </c>
      <c r="E30" s="243" t="s">
        <v>516</v>
      </c>
      <c r="F30" s="239" t="s">
        <v>555</v>
      </c>
      <c r="G30" s="249"/>
      <c r="H30" s="248"/>
    </row>
    <row r="31" spans="1:8" ht="51" x14ac:dyDescent="0.25">
      <c r="A31" s="209" t="s">
        <v>535</v>
      </c>
      <c r="B31" s="217" t="s">
        <v>493</v>
      </c>
      <c r="C31" s="223" t="s">
        <v>536</v>
      </c>
      <c r="D31" s="278">
        <v>4500</v>
      </c>
      <c r="E31" s="243" t="s">
        <v>506</v>
      </c>
      <c r="F31" s="239" t="s">
        <v>563</v>
      </c>
      <c r="G31" s="249"/>
      <c r="H31" s="248"/>
    </row>
    <row r="32" spans="1:8" ht="38.25" x14ac:dyDescent="0.25">
      <c r="A32" s="209" t="s">
        <v>537</v>
      </c>
      <c r="B32" s="217" t="s">
        <v>493</v>
      </c>
      <c r="C32" s="223" t="s">
        <v>485</v>
      </c>
      <c r="D32" s="278">
        <v>2000</v>
      </c>
      <c r="E32" s="243" t="s">
        <v>503</v>
      </c>
      <c r="F32" s="239" t="s">
        <v>555</v>
      </c>
      <c r="G32" s="249"/>
      <c r="H32" s="248"/>
    </row>
    <row r="33" spans="1:86" ht="38.25" x14ac:dyDescent="0.25">
      <c r="A33" s="209" t="s">
        <v>538</v>
      </c>
      <c r="B33" s="217" t="s">
        <v>493</v>
      </c>
      <c r="C33" s="223" t="s">
        <v>593</v>
      </c>
      <c r="D33" s="277">
        <v>300</v>
      </c>
      <c r="E33" s="243" t="s">
        <v>500</v>
      </c>
      <c r="F33" s="239" t="s">
        <v>555</v>
      </c>
      <c r="G33" s="249"/>
      <c r="H33" s="248"/>
      <c r="CF33" s="230"/>
      <c r="CG33" s="230"/>
      <c r="CH33" s="230"/>
    </row>
    <row r="34" spans="1:86" ht="38.25" x14ac:dyDescent="0.25">
      <c r="A34" s="209" t="s">
        <v>539</v>
      </c>
      <c r="B34" s="217" t="s">
        <v>493</v>
      </c>
      <c r="C34" s="223" t="s">
        <v>595</v>
      </c>
      <c r="D34" s="277">
        <v>700</v>
      </c>
      <c r="E34" s="243" t="s">
        <v>516</v>
      </c>
      <c r="F34" s="239" t="s">
        <v>555</v>
      </c>
      <c r="G34" s="249"/>
      <c r="H34" s="248"/>
      <c r="CF34" s="230"/>
      <c r="CG34" s="230"/>
      <c r="CH34" s="230"/>
    </row>
    <row r="35" spans="1:86" ht="38.25" x14ac:dyDescent="0.25">
      <c r="A35" s="209" t="s">
        <v>540</v>
      </c>
      <c r="B35" s="217" t="s">
        <v>493</v>
      </c>
      <c r="C35" s="223" t="s">
        <v>596</v>
      </c>
      <c r="D35" s="277">
        <v>500</v>
      </c>
      <c r="E35" s="243" t="s">
        <v>496</v>
      </c>
      <c r="F35" s="239" t="s">
        <v>555</v>
      </c>
      <c r="G35" s="249"/>
      <c r="H35" s="248"/>
      <c r="CF35" s="230"/>
      <c r="CG35" s="230"/>
      <c r="CH35" s="230"/>
    </row>
    <row r="36" spans="1:86" ht="38.25" x14ac:dyDescent="0.25">
      <c r="A36" s="209" t="s">
        <v>541</v>
      </c>
      <c r="B36" s="217" t="s">
        <v>493</v>
      </c>
      <c r="C36" s="223" t="s">
        <v>596</v>
      </c>
      <c r="D36" s="277">
        <v>300</v>
      </c>
      <c r="E36" s="243" t="s">
        <v>496</v>
      </c>
      <c r="F36" s="239" t="s">
        <v>555</v>
      </c>
      <c r="G36" s="249"/>
      <c r="H36" s="248"/>
      <c r="CF36" s="230"/>
      <c r="CG36" s="230"/>
      <c r="CH36" s="230"/>
    </row>
    <row r="37" spans="1:86" ht="38.25" x14ac:dyDescent="0.25">
      <c r="A37" s="209" t="s">
        <v>672</v>
      </c>
      <c r="B37" s="217" t="s">
        <v>493</v>
      </c>
      <c r="C37" s="223" t="s">
        <v>597</v>
      </c>
      <c r="D37" s="277">
        <v>800</v>
      </c>
      <c r="E37" s="243" t="s">
        <v>496</v>
      </c>
      <c r="F37" s="239" t="s">
        <v>555</v>
      </c>
      <c r="G37" s="249"/>
      <c r="H37" s="248"/>
      <c r="CF37" s="230"/>
      <c r="CG37" s="230"/>
      <c r="CH37" s="230"/>
    </row>
    <row r="38" spans="1:86" ht="38.25" x14ac:dyDescent="0.25">
      <c r="A38" s="209" t="s">
        <v>542</v>
      </c>
      <c r="B38" s="217" t="s">
        <v>493</v>
      </c>
      <c r="C38" s="223" t="s">
        <v>598</v>
      </c>
      <c r="D38" s="277">
        <v>300</v>
      </c>
      <c r="E38" s="243" t="s">
        <v>516</v>
      </c>
      <c r="F38" s="239" t="s">
        <v>555</v>
      </c>
      <c r="G38" s="249"/>
      <c r="H38" s="248"/>
      <c r="CF38" s="230"/>
      <c r="CG38" s="230"/>
      <c r="CH38" s="230"/>
    </row>
    <row r="39" spans="1:86" ht="38.25" x14ac:dyDescent="0.25">
      <c r="A39" s="209" t="s">
        <v>543</v>
      </c>
      <c r="B39" s="217" t="s">
        <v>493</v>
      </c>
      <c r="C39" s="223" t="s">
        <v>598</v>
      </c>
      <c r="D39" s="277">
        <v>300</v>
      </c>
      <c r="E39" s="243" t="s">
        <v>516</v>
      </c>
      <c r="F39" s="239" t="s">
        <v>555</v>
      </c>
      <c r="G39" s="249"/>
      <c r="H39" s="248"/>
      <c r="CF39" s="230"/>
      <c r="CG39" s="230"/>
      <c r="CH39" s="230"/>
    </row>
    <row r="40" spans="1:86" ht="38.25" x14ac:dyDescent="0.25">
      <c r="A40" s="209" t="s">
        <v>544</v>
      </c>
      <c r="B40" s="217" t="s">
        <v>493</v>
      </c>
      <c r="C40" s="223" t="s">
        <v>599</v>
      </c>
      <c r="D40" s="277">
        <v>400</v>
      </c>
      <c r="E40" s="243" t="s">
        <v>516</v>
      </c>
      <c r="F40" s="239" t="s">
        <v>555</v>
      </c>
      <c r="G40" s="249"/>
      <c r="H40" s="248"/>
      <c r="CF40" s="230"/>
      <c r="CG40" s="230"/>
      <c r="CH40" s="230"/>
    </row>
    <row r="41" spans="1:86" ht="38.25" x14ac:dyDescent="0.25">
      <c r="A41" s="209" t="s">
        <v>545</v>
      </c>
      <c r="B41" s="217" t="s">
        <v>493</v>
      </c>
      <c r="C41" s="223" t="s">
        <v>599</v>
      </c>
      <c r="D41" s="280">
        <v>300</v>
      </c>
      <c r="E41" s="243" t="s">
        <v>516</v>
      </c>
      <c r="F41" s="239" t="s">
        <v>555</v>
      </c>
      <c r="G41" s="249"/>
      <c r="H41" s="248"/>
      <c r="CF41" s="230"/>
      <c r="CG41" s="230"/>
      <c r="CH41" s="230">
        <v>9333</v>
      </c>
    </row>
    <row r="42" spans="1:86" ht="38.25" x14ac:dyDescent="0.25">
      <c r="A42" s="209" t="s">
        <v>564</v>
      </c>
      <c r="B42" s="217" t="s">
        <v>493</v>
      </c>
      <c r="C42" s="223" t="s">
        <v>600</v>
      </c>
      <c r="D42" s="277">
        <v>450</v>
      </c>
      <c r="E42" s="243" t="s">
        <v>516</v>
      </c>
      <c r="F42" s="239" t="s">
        <v>555</v>
      </c>
      <c r="G42" s="249"/>
      <c r="H42" s="248"/>
      <c r="CF42" s="230"/>
      <c r="CG42" s="230"/>
      <c r="CH42" s="230"/>
    </row>
    <row r="43" spans="1:86" ht="38.25" x14ac:dyDescent="0.25">
      <c r="A43" s="209" t="s">
        <v>565</v>
      </c>
      <c r="B43" s="217" t="s">
        <v>493</v>
      </c>
      <c r="C43" s="223" t="s">
        <v>600</v>
      </c>
      <c r="D43" s="277">
        <v>400</v>
      </c>
      <c r="E43" s="243" t="s">
        <v>516</v>
      </c>
      <c r="F43" s="239" t="s">
        <v>555</v>
      </c>
      <c r="G43" s="249"/>
      <c r="H43" s="248"/>
      <c r="CF43" s="230"/>
      <c r="CG43" s="230"/>
      <c r="CH43" s="230"/>
    </row>
    <row r="44" spans="1:86" ht="63.75" x14ac:dyDescent="0.25">
      <c r="A44" s="209" t="s">
        <v>566</v>
      </c>
      <c r="B44" s="217" t="s">
        <v>493</v>
      </c>
      <c r="C44" s="223" t="s">
        <v>567</v>
      </c>
      <c r="D44" s="278">
        <v>18000</v>
      </c>
      <c r="E44" s="243" t="s">
        <v>506</v>
      </c>
      <c r="F44" s="239" t="s">
        <v>568</v>
      </c>
      <c r="G44" s="249"/>
      <c r="H44" s="248"/>
      <c r="CF44" s="230"/>
      <c r="CG44" s="230"/>
      <c r="CH44" s="230"/>
    </row>
    <row r="45" spans="1:86" ht="63.75" x14ac:dyDescent="0.25">
      <c r="A45" s="209" t="s">
        <v>569</v>
      </c>
      <c r="B45" s="217" t="s">
        <v>493</v>
      </c>
      <c r="C45" s="223" t="s">
        <v>570</v>
      </c>
      <c r="D45" s="278">
        <v>4000</v>
      </c>
      <c r="E45" s="243" t="s">
        <v>506</v>
      </c>
      <c r="F45" s="239" t="s">
        <v>571</v>
      </c>
      <c r="G45" s="249"/>
      <c r="H45" s="248"/>
      <c r="CF45" s="230"/>
      <c r="CG45" s="230"/>
      <c r="CH45" s="230"/>
    </row>
    <row r="46" spans="1:86" ht="51" x14ac:dyDescent="0.25">
      <c r="A46" s="209" t="s">
        <v>572</v>
      </c>
      <c r="B46" s="217" t="s">
        <v>493</v>
      </c>
      <c r="C46" s="223" t="s">
        <v>573</v>
      </c>
      <c r="D46" s="278">
        <v>39000</v>
      </c>
      <c r="E46" s="243" t="s">
        <v>506</v>
      </c>
      <c r="F46" s="239" t="s">
        <v>574</v>
      </c>
      <c r="G46" s="249"/>
      <c r="H46" s="248"/>
      <c r="CF46" s="230"/>
      <c r="CG46" s="230"/>
      <c r="CH46" s="230"/>
    </row>
    <row r="47" spans="1:86" ht="38.25" x14ac:dyDescent="0.25">
      <c r="A47" s="208" t="s">
        <v>576</v>
      </c>
      <c r="B47" s="217" t="s">
        <v>493</v>
      </c>
      <c r="C47" s="223" t="s">
        <v>577</v>
      </c>
      <c r="D47" s="281" t="s">
        <v>578</v>
      </c>
      <c r="E47" s="244" t="s">
        <v>506</v>
      </c>
      <c r="F47" s="241" t="s">
        <v>579</v>
      </c>
      <c r="G47" s="235" t="s">
        <v>580</v>
      </c>
      <c r="H47" s="229"/>
      <c r="CF47" s="230"/>
      <c r="CG47" s="230"/>
      <c r="CH47" s="230"/>
    </row>
    <row r="48" spans="1:86" ht="51" x14ac:dyDescent="0.25">
      <c r="A48" s="208" t="s">
        <v>507</v>
      </c>
      <c r="B48" s="217" t="s">
        <v>493</v>
      </c>
      <c r="C48" s="223" t="s">
        <v>601</v>
      </c>
      <c r="D48" s="281">
        <v>2000</v>
      </c>
      <c r="E48" s="244" t="s">
        <v>602</v>
      </c>
      <c r="F48" s="241" t="s">
        <v>603</v>
      </c>
      <c r="G48" s="249"/>
      <c r="H48" s="248"/>
      <c r="CF48" s="230"/>
      <c r="CG48" s="230"/>
      <c r="CH48" s="230"/>
    </row>
    <row r="49" spans="1:123" ht="38.25" x14ac:dyDescent="0.25">
      <c r="A49" s="209" t="s">
        <v>604</v>
      </c>
      <c r="B49" s="217" t="s">
        <v>493</v>
      </c>
      <c r="C49" s="223" t="s">
        <v>605</v>
      </c>
      <c r="D49" s="277">
        <v>300</v>
      </c>
      <c r="E49" s="243" t="s">
        <v>516</v>
      </c>
      <c r="F49" s="239" t="s">
        <v>555</v>
      </c>
      <c r="G49" s="249"/>
      <c r="H49" s="248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</row>
    <row r="50" spans="1:123" ht="38.25" x14ac:dyDescent="0.25">
      <c r="A50" s="209" t="s">
        <v>606</v>
      </c>
      <c r="B50" s="217" t="s">
        <v>493</v>
      </c>
      <c r="C50" s="223" t="s">
        <v>605</v>
      </c>
      <c r="D50" s="277">
        <v>400</v>
      </c>
      <c r="E50" s="243" t="s">
        <v>516</v>
      </c>
      <c r="F50" s="239" t="s">
        <v>555</v>
      </c>
      <c r="G50" s="249"/>
      <c r="H50" s="248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</row>
    <row r="51" spans="1:123" ht="51" x14ac:dyDescent="0.25">
      <c r="A51" s="209" t="s">
        <v>616</v>
      </c>
      <c r="B51" s="217" t="s">
        <v>493</v>
      </c>
      <c r="C51" s="223" t="s">
        <v>617</v>
      </c>
      <c r="D51" s="280">
        <v>12650</v>
      </c>
      <c r="E51" s="295" t="s">
        <v>622</v>
      </c>
      <c r="F51" s="173" t="s">
        <v>618</v>
      </c>
      <c r="G51" s="234"/>
      <c r="H51" s="231"/>
      <c r="CF51" s="233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</row>
    <row r="52" spans="1:123" s="287" customFormat="1" ht="38.25" x14ac:dyDescent="0.25">
      <c r="A52" s="173" t="s">
        <v>380</v>
      </c>
      <c r="B52" s="173" t="s">
        <v>493</v>
      </c>
      <c r="C52" s="173" t="s">
        <v>619</v>
      </c>
      <c r="D52" s="136">
        <v>5000</v>
      </c>
      <c r="E52" s="293" t="s">
        <v>513</v>
      </c>
      <c r="F52" s="173" t="s">
        <v>620</v>
      </c>
      <c r="I52" s="288"/>
      <c r="L52" s="289"/>
      <c r="N52" s="289"/>
      <c r="O52" s="289"/>
    </row>
    <row r="53" spans="1:123" s="287" customFormat="1" ht="25.5" x14ac:dyDescent="0.25">
      <c r="A53" s="173" t="s">
        <v>409</v>
      </c>
      <c r="B53" s="173" t="s">
        <v>490</v>
      </c>
      <c r="C53" s="174" t="s">
        <v>621</v>
      </c>
      <c r="D53" s="290">
        <v>900</v>
      </c>
      <c r="E53" s="296" t="s">
        <v>622</v>
      </c>
      <c r="F53" s="173" t="s">
        <v>623</v>
      </c>
      <c r="I53" s="288"/>
      <c r="L53" s="289"/>
      <c r="N53" s="289"/>
      <c r="O53" s="289"/>
    </row>
    <row r="54" spans="1:123" x14ac:dyDescent="0.25">
      <c r="A54" s="208"/>
      <c r="B54" s="217"/>
      <c r="C54" s="223"/>
      <c r="D54" s="277"/>
      <c r="E54" s="228"/>
      <c r="F54" s="235" t="s">
        <v>624</v>
      </c>
      <c r="G54" s="228"/>
      <c r="H54" s="229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</row>
    <row r="55" spans="1:123" x14ac:dyDescent="0.25">
      <c r="A55" s="208"/>
      <c r="B55" s="217"/>
      <c r="C55" s="223"/>
      <c r="D55" s="277"/>
      <c r="E55" s="228"/>
      <c r="F55" s="228"/>
      <c r="G55" s="228"/>
      <c r="H55" s="229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</row>
    <row r="56" spans="1:123" x14ac:dyDescent="0.25">
      <c r="A56" s="208"/>
      <c r="B56" s="217"/>
      <c r="C56" s="223"/>
      <c r="D56" s="277"/>
      <c r="E56" s="228"/>
      <c r="F56" s="228"/>
      <c r="G56" s="228"/>
      <c r="H56" s="229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</row>
    <row r="57" spans="1:123" x14ac:dyDescent="0.25">
      <c r="A57" s="208"/>
      <c r="B57" s="217"/>
      <c r="C57" s="223"/>
      <c r="D57" s="277"/>
      <c r="E57" s="228"/>
      <c r="F57" s="228"/>
      <c r="G57" s="228"/>
      <c r="H57" s="229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</row>
    <row r="58" spans="1:123" x14ac:dyDescent="0.25">
      <c r="A58" s="208"/>
      <c r="B58" s="217"/>
      <c r="C58" s="223"/>
      <c r="D58" s="277"/>
      <c r="E58" s="228"/>
      <c r="F58" s="228"/>
      <c r="G58" s="228"/>
      <c r="H58" s="229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</row>
    <row r="59" spans="1:123" ht="38.25" x14ac:dyDescent="0.25">
      <c r="A59" s="245" t="s">
        <v>614</v>
      </c>
      <c r="B59" s="217"/>
      <c r="C59" s="223"/>
      <c r="D59" s="277"/>
      <c r="E59" s="228"/>
      <c r="F59" s="228"/>
      <c r="G59" s="228"/>
      <c r="H59" s="229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0"/>
    </row>
    <row r="60" spans="1:123" ht="51" x14ac:dyDescent="0.25">
      <c r="A60" s="246" t="s">
        <v>615</v>
      </c>
      <c r="B60" s="217"/>
      <c r="C60" s="226"/>
      <c r="D60" s="282"/>
      <c r="E60" s="228"/>
      <c r="F60" s="228"/>
      <c r="G60" s="228"/>
      <c r="H60" s="229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</row>
    <row r="61" spans="1:123" x14ac:dyDescent="0.25">
      <c r="A61" s="208"/>
      <c r="B61" s="217"/>
      <c r="C61" s="226"/>
      <c r="D61" s="277"/>
      <c r="E61" s="228"/>
      <c r="F61" s="228"/>
      <c r="G61" s="228"/>
      <c r="H61" s="229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</row>
    <row r="62" spans="1:123" x14ac:dyDescent="0.25">
      <c r="A62" s="208"/>
      <c r="B62" s="217"/>
      <c r="C62" s="226"/>
      <c r="D62" s="277"/>
      <c r="E62" s="228"/>
      <c r="F62" s="228"/>
      <c r="G62" s="228"/>
      <c r="H62" s="229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</row>
    <row r="63" spans="1:123" x14ac:dyDescent="0.25">
      <c r="A63" s="208"/>
      <c r="B63" s="217"/>
      <c r="C63" s="226"/>
      <c r="D63" s="277"/>
      <c r="E63" s="228"/>
      <c r="F63" s="228"/>
      <c r="G63" s="228"/>
      <c r="H63" s="229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</row>
    <row r="64" spans="1:123" x14ac:dyDescent="0.25">
      <c r="A64" s="208"/>
      <c r="B64" s="214"/>
      <c r="C64" s="225"/>
      <c r="D64" s="283"/>
      <c r="E64" s="222"/>
      <c r="F64" s="222"/>
      <c r="G64" s="220"/>
      <c r="H64" s="221"/>
    </row>
    <row r="65" spans="1:8" x14ac:dyDescent="0.25">
      <c r="A65" s="208"/>
      <c r="B65" s="217"/>
      <c r="C65" s="225"/>
      <c r="D65" s="283"/>
      <c r="E65" s="222"/>
      <c r="F65" s="222"/>
      <c r="G65" s="220"/>
      <c r="H65" s="221"/>
    </row>
    <row r="66" spans="1:8" x14ac:dyDescent="0.25">
      <c r="A66" s="208"/>
      <c r="B66" s="217"/>
      <c r="C66" s="225"/>
      <c r="D66" s="283"/>
      <c r="E66" s="222"/>
      <c r="F66" s="222"/>
      <c r="G66" s="220"/>
      <c r="H66" s="221"/>
    </row>
    <row r="67" spans="1:8" x14ac:dyDescent="0.25">
      <c r="A67" s="208"/>
      <c r="B67" s="217"/>
      <c r="C67" s="225"/>
      <c r="D67" s="283"/>
      <c r="E67" s="219"/>
      <c r="F67" s="219"/>
      <c r="G67" s="219"/>
      <c r="H67" s="221"/>
    </row>
    <row r="68" spans="1:8" x14ac:dyDescent="0.25">
      <c r="A68" s="208"/>
      <c r="B68" s="217"/>
      <c r="C68" s="225"/>
      <c r="D68" s="283"/>
      <c r="E68" s="224"/>
      <c r="F68" s="224"/>
      <c r="G68" s="224"/>
      <c r="H68" s="221"/>
    </row>
    <row r="69" spans="1:8" x14ac:dyDescent="0.25">
      <c r="A69" s="208"/>
      <c r="B69" s="217"/>
      <c r="C69" s="225"/>
      <c r="D69" s="283"/>
      <c r="E69" s="224"/>
      <c r="F69" s="224"/>
      <c r="G69" s="224"/>
      <c r="H69" s="221"/>
    </row>
    <row r="70" spans="1:8" x14ac:dyDescent="0.25">
      <c r="A70" s="208"/>
      <c r="B70" s="217"/>
      <c r="C70" s="223"/>
      <c r="D70" s="283"/>
      <c r="E70" s="224"/>
      <c r="F70" s="224"/>
      <c r="G70" s="224"/>
      <c r="H70" s="221"/>
    </row>
    <row r="71" spans="1:8" x14ac:dyDescent="0.25">
      <c r="A71" s="208"/>
      <c r="B71" s="217"/>
      <c r="C71" s="223"/>
      <c r="D71" s="283"/>
      <c r="E71" s="224"/>
      <c r="F71" s="224"/>
      <c r="G71" s="224"/>
      <c r="H71" s="221"/>
    </row>
    <row r="72" spans="1:8" x14ac:dyDescent="0.25">
      <c r="A72" s="208"/>
      <c r="B72" s="217"/>
      <c r="C72" s="223"/>
      <c r="D72" s="283"/>
      <c r="E72" s="224"/>
      <c r="F72" s="224"/>
      <c r="G72" s="224"/>
      <c r="H72" s="221"/>
    </row>
    <row r="73" spans="1:8" x14ac:dyDescent="0.25">
      <c r="A73" s="208"/>
      <c r="B73" s="217"/>
      <c r="C73" s="223"/>
      <c r="D73" s="283"/>
      <c r="E73" s="219"/>
      <c r="F73" s="219"/>
      <c r="G73" s="219"/>
      <c r="H73" s="221"/>
    </row>
    <row r="74" spans="1:8" x14ac:dyDescent="0.25">
      <c r="A74" s="208"/>
      <c r="B74" s="217"/>
      <c r="C74" s="223"/>
      <c r="D74" s="284"/>
      <c r="E74" s="232"/>
      <c r="F74" s="232"/>
      <c r="G74" s="232"/>
      <c r="H74" s="221"/>
    </row>
    <row r="75" spans="1:8" x14ac:dyDescent="0.25">
      <c r="A75" s="208"/>
      <c r="B75" s="217"/>
      <c r="C75" s="223"/>
      <c r="D75" s="283"/>
      <c r="E75" s="228"/>
      <c r="F75" s="228"/>
      <c r="G75" s="228"/>
      <c r="H75" s="221"/>
    </row>
    <row r="76" spans="1:8" x14ac:dyDescent="0.25">
      <c r="A76" s="208"/>
      <c r="B76" s="217"/>
      <c r="C76" s="223"/>
      <c r="D76" s="283"/>
      <c r="E76" s="228"/>
      <c r="F76" s="228"/>
      <c r="G76" s="228"/>
      <c r="H76" s="221"/>
    </row>
    <row r="77" spans="1:8" x14ac:dyDescent="0.25">
      <c r="A77" s="208"/>
      <c r="B77" s="217"/>
      <c r="C77" s="226"/>
      <c r="D77" s="283"/>
      <c r="E77" s="224"/>
      <c r="F77" s="224"/>
      <c r="G77" s="224"/>
      <c r="H77" s="221"/>
    </row>
    <row r="78" spans="1:8" x14ac:dyDescent="0.25">
      <c r="A78" s="208"/>
      <c r="B78" s="217"/>
      <c r="C78" s="223"/>
      <c r="D78" s="283"/>
      <c r="E78" s="224"/>
      <c r="F78" s="224"/>
      <c r="G78" s="224"/>
      <c r="H78" s="221"/>
    </row>
    <row r="79" spans="1:8" x14ac:dyDescent="0.25">
      <c r="A79" s="208"/>
      <c r="B79" s="217"/>
      <c r="C79" s="223"/>
      <c r="D79" s="283"/>
      <c r="E79" s="224"/>
      <c r="F79" s="224"/>
      <c r="G79" s="224"/>
      <c r="H79" s="221"/>
    </row>
    <row r="80" spans="1:8" x14ac:dyDescent="0.25">
      <c r="A80" s="208"/>
      <c r="B80" s="217"/>
      <c r="C80" s="223"/>
      <c r="D80" s="283"/>
      <c r="E80" s="224"/>
      <c r="F80" s="224"/>
      <c r="G80" s="224"/>
      <c r="H80" s="221"/>
    </row>
    <row r="81" spans="1:84" x14ac:dyDescent="0.25">
      <c r="A81" s="208"/>
      <c r="B81" s="217"/>
      <c r="C81" s="223"/>
      <c r="D81" s="283"/>
      <c r="E81" s="228"/>
      <c r="F81" s="228"/>
      <c r="G81" s="228"/>
      <c r="H81" s="221"/>
    </row>
    <row r="82" spans="1:84" x14ac:dyDescent="0.25">
      <c r="A82" s="208"/>
      <c r="B82" s="217"/>
      <c r="C82" s="223"/>
      <c r="D82" s="283"/>
      <c r="E82" s="224"/>
      <c r="F82" s="224"/>
      <c r="G82" s="224"/>
      <c r="H82" s="221"/>
    </row>
    <row r="83" spans="1:84" x14ac:dyDescent="0.25">
      <c r="A83" s="208"/>
      <c r="B83" s="217"/>
      <c r="C83" s="223"/>
      <c r="D83" s="283"/>
      <c r="E83" s="224"/>
      <c r="F83" s="224"/>
      <c r="G83" s="224"/>
      <c r="H83" s="221"/>
    </row>
    <row r="84" spans="1:84" x14ac:dyDescent="0.25">
      <c r="A84" s="208"/>
      <c r="B84" s="217"/>
      <c r="C84" s="223"/>
      <c r="D84" s="283"/>
      <c r="E84" s="224"/>
      <c r="F84" s="224"/>
      <c r="G84" s="224"/>
      <c r="H84" s="221"/>
    </row>
    <row r="85" spans="1:84" x14ac:dyDescent="0.25">
      <c r="A85" s="208"/>
      <c r="B85" s="217"/>
      <c r="C85" s="223"/>
      <c r="D85" s="283"/>
      <c r="E85" s="224"/>
      <c r="F85" s="224"/>
      <c r="G85" s="224"/>
      <c r="H85" s="221"/>
    </row>
    <row r="86" spans="1:84" x14ac:dyDescent="0.25">
      <c r="A86" s="208"/>
      <c r="B86" s="217"/>
      <c r="C86" s="223"/>
      <c r="D86" s="283"/>
      <c r="E86" s="224"/>
      <c r="F86" s="224"/>
      <c r="G86" s="224"/>
      <c r="H86" s="221"/>
    </row>
    <row r="87" spans="1:84" x14ac:dyDescent="0.25">
      <c r="A87" s="208"/>
      <c r="B87" s="217"/>
      <c r="C87" s="223"/>
      <c r="D87" s="283"/>
      <c r="E87" s="224"/>
      <c r="F87" s="224"/>
      <c r="G87" s="224"/>
      <c r="H87" s="221"/>
    </row>
    <row r="88" spans="1:84" x14ac:dyDescent="0.25">
      <c r="A88" s="208"/>
      <c r="B88" s="217"/>
      <c r="C88" s="223"/>
      <c r="D88" s="283"/>
      <c r="E88" s="224"/>
      <c r="F88" s="224"/>
      <c r="G88" s="224"/>
      <c r="H88" s="221"/>
    </row>
    <row r="89" spans="1:84" x14ac:dyDescent="0.25">
      <c r="A89" s="208"/>
      <c r="B89" s="217"/>
      <c r="C89" s="223"/>
      <c r="D89" s="283"/>
      <c r="E89" s="228"/>
      <c r="F89" s="228"/>
      <c r="G89" s="228"/>
      <c r="H89" s="221"/>
    </row>
    <row r="90" spans="1:84" x14ac:dyDescent="0.25">
      <c r="A90" s="208"/>
      <c r="B90" s="217"/>
      <c r="C90" s="223"/>
      <c r="D90" s="283"/>
      <c r="E90" s="224"/>
      <c r="F90" s="224"/>
      <c r="G90" s="224"/>
      <c r="H90" s="221"/>
    </row>
    <row r="91" spans="1:84" x14ac:dyDescent="0.25">
      <c r="A91" s="208"/>
      <c r="B91" s="217"/>
      <c r="C91" s="223"/>
      <c r="D91" s="277"/>
      <c r="E91" s="228"/>
      <c r="F91" s="228"/>
      <c r="G91" s="228"/>
      <c r="H91" s="229"/>
    </row>
    <row r="92" spans="1:84" ht="25.5" customHeight="1" x14ac:dyDescent="0.25">
      <c r="A92" s="208"/>
      <c r="B92" s="217"/>
      <c r="C92" s="223"/>
      <c r="D92" s="277"/>
      <c r="E92" s="228"/>
      <c r="F92" s="228"/>
      <c r="G92" s="228"/>
      <c r="H92" s="229"/>
    </row>
    <row r="93" spans="1:84" x14ac:dyDescent="0.25">
      <c r="A93" s="208"/>
      <c r="B93" s="217"/>
      <c r="C93" s="223"/>
      <c r="D93" s="277"/>
      <c r="E93" s="228"/>
      <c r="F93" s="228"/>
      <c r="G93" s="228"/>
      <c r="H93" s="229"/>
    </row>
    <row r="94" spans="1:84" x14ac:dyDescent="0.25">
      <c r="A94" s="208"/>
      <c r="B94" s="217"/>
      <c r="C94" s="223"/>
      <c r="D94" s="277"/>
      <c r="E94" s="228"/>
      <c r="F94" s="228"/>
      <c r="G94" s="228"/>
      <c r="H94" s="229"/>
    </row>
    <row r="95" spans="1:84" x14ac:dyDescent="0.25">
      <c r="A95" s="208"/>
      <c r="B95" s="217"/>
      <c r="C95" s="223"/>
      <c r="D95" s="277"/>
      <c r="E95" s="228"/>
      <c r="F95" s="228"/>
      <c r="G95" s="228"/>
      <c r="H95" s="229"/>
    </row>
    <row r="96" spans="1:84" x14ac:dyDescent="0.25">
      <c r="A96" s="208"/>
      <c r="B96" s="217"/>
      <c r="C96" s="223"/>
      <c r="D96" s="277"/>
      <c r="E96" s="228"/>
      <c r="F96" s="228"/>
      <c r="G96" s="228"/>
      <c r="H96" s="229"/>
      <c r="CF96" s="230"/>
    </row>
    <row r="97" spans="1:84" x14ac:dyDescent="0.25">
      <c r="A97" s="208"/>
      <c r="B97" s="217"/>
      <c r="C97" s="226"/>
      <c r="D97" s="277"/>
      <c r="E97" s="228"/>
      <c r="F97" s="228"/>
      <c r="G97" s="228"/>
      <c r="H97" s="229"/>
      <c r="CF97" s="230"/>
    </row>
    <row r="98" spans="1:84" x14ac:dyDescent="0.25">
      <c r="A98" s="208"/>
      <c r="B98" s="217"/>
      <c r="C98" s="226"/>
      <c r="D98" s="277"/>
      <c r="E98" s="228"/>
      <c r="F98" s="228"/>
      <c r="G98" s="228"/>
      <c r="H98" s="229"/>
      <c r="CF98" s="230"/>
    </row>
    <row r="99" spans="1:84" x14ac:dyDescent="0.25">
      <c r="A99" s="208"/>
      <c r="B99" s="217"/>
      <c r="C99" s="226"/>
      <c r="D99" s="277"/>
      <c r="E99" s="228"/>
      <c r="F99" s="228"/>
      <c r="G99" s="228"/>
      <c r="H99" s="229"/>
      <c r="CF99" s="230"/>
    </row>
    <row r="100" spans="1:84" x14ac:dyDescent="0.25">
      <c r="A100" s="208"/>
      <c r="B100" s="217"/>
      <c r="C100" s="226"/>
      <c r="D100" s="277"/>
      <c r="E100" s="228"/>
      <c r="F100" s="228"/>
      <c r="G100" s="228"/>
      <c r="H100" s="229"/>
      <c r="CF100" s="230"/>
    </row>
    <row r="101" spans="1:84" x14ac:dyDescent="0.25">
      <c r="A101" s="208"/>
      <c r="B101" s="217"/>
      <c r="C101" s="226"/>
      <c r="D101" s="277"/>
      <c r="E101" s="228"/>
      <c r="F101" s="228"/>
      <c r="G101" s="228"/>
      <c r="H101" s="229"/>
      <c r="CF101" s="230"/>
    </row>
    <row r="102" spans="1:84" x14ac:dyDescent="0.25">
      <c r="A102" s="208"/>
      <c r="B102" s="217"/>
      <c r="C102" s="226"/>
      <c r="D102" s="277"/>
      <c r="E102" s="228"/>
      <c r="F102" s="228"/>
      <c r="G102" s="228"/>
      <c r="H102" s="229"/>
      <c r="CF102" s="230"/>
    </row>
    <row r="103" spans="1:84" x14ac:dyDescent="0.25">
      <c r="A103" s="208"/>
      <c r="B103" s="217"/>
      <c r="C103" s="226"/>
      <c r="D103" s="277"/>
      <c r="E103" s="228"/>
      <c r="F103" s="228"/>
      <c r="G103" s="228"/>
      <c r="H103" s="229"/>
      <c r="CF103" s="230"/>
    </row>
    <row r="104" spans="1:84" x14ac:dyDescent="0.25">
      <c r="A104" s="208"/>
      <c r="B104" s="218"/>
      <c r="C104" s="226"/>
      <c r="D104" s="277"/>
      <c r="E104" s="228"/>
      <c r="F104" s="228"/>
      <c r="G104" s="228"/>
      <c r="H104" s="221"/>
      <c r="CF104" s="213"/>
    </row>
    <row r="105" spans="1:84" x14ac:dyDescent="0.25">
      <c r="A105" s="209"/>
      <c r="B105" s="218"/>
      <c r="C105" s="226"/>
      <c r="D105" s="277"/>
      <c r="E105" s="228"/>
      <c r="F105" s="228"/>
      <c r="G105" s="228"/>
      <c r="H105" s="221"/>
      <c r="CF105" s="213"/>
    </row>
    <row r="106" spans="1:84" x14ac:dyDescent="0.25">
      <c r="A106" s="209"/>
      <c r="B106" s="218"/>
      <c r="C106" s="226"/>
      <c r="D106" s="277"/>
      <c r="E106" s="228"/>
      <c r="F106" s="228"/>
      <c r="G106" s="228"/>
      <c r="H106" s="221"/>
      <c r="CF106" s="213"/>
    </row>
    <row r="107" spans="1:84" x14ac:dyDescent="0.25">
      <c r="A107" s="209"/>
      <c r="B107" s="218"/>
      <c r="C107" s="226"/>
      <c r="D107" s="277"/>
      <c r="E107" s="228"/>
      <c r="F107" s="228"/>
      <c r="G107" s="228"/>
      <c r="H107" s="221"/>
      <c r="CF107" s="213"/>
    </row>
    <row r="108" spans="1:84" x14ac:dyDescent="0.25">
      <c r="A108" s="209"/>
      <c r="B108" s="218"/>
      <c r="C108" s="226"/>
      <c r="D108" s="277"/>
      <c r="E108" s="228"/>
      <c r="F108" s="228"/>
      <c r="G108" s="228"/>
      <c r="H108" s="221"/>
      <c r="CF108" s="213"/>
    </row>
    <row r="109" spans="1:84" x14ac:dyDescent="0.25">
      <c r="A109" s="209"/>
      <c r="B109" s="218"/>
      <c r="C109" s="226"/>
      <c r="D109" s="279"/>
      <c r="E109" s="228"/>
      <c r="F109" s="228"/>
      <c r="G109" s="228"/>
      <c r="H109" s="221"/>
      <c r="CF109" s="213"/>
    </row>
    <row r="110" spans="1:84" x14ac:dyDescent="0.25">
      <c r="A110" s="209"/>
      <c r="B110" s="218"/>
      <c r="C110" s="226"/>
      <c r="D110" s="277"/>
      <c r="E110" s="228"/>
      <c r="F110" s="228"/>
      <c r="G110" s="228"/>
      <c r="H110" s="221"/>
      <c r="CF110" s="213"/>
    </row>
    <row r="111" spans="1:84" x14ac:dyDescent="0.25">
      <c r="A111" s="209"/>
      <c r="B111" s="218"/>
      <c r="C111" s="226"/>
      <c r="D111" s="277"/>
      <c r="E111" s="228"/>
      <c r="F111" s="228"/>
      <c r="G111" s="228"/>
      <c r="H111" s="221"/>
      <c r="CF111" s="213"/>
    </row>
    <row r="112" spans="1:84" x14ac:dyDescent="0.25">
      <c r="A112" s="209"/>
      <c r="B112" s="218"/>
      <c r="C112" s="226"/>
      <c r="D112" s="277"/>
      <c r="E112" s="228"/>
      <c r="F112" s="228"/>
      <c r="G112" s="228"/>
      <c r="H112" s="221"/>
      <c r="CF112" s="213"/>
    </row>
    <row r="113" spans="1:84" x14ac:dyDescent="0.25">
      <c r="A113" s="209"/>
      <c r="B113" s="218"/>
      <c r="C113" s="226"/>
      <c r="D113" s="277"/>
      <c r="E113" s="228"/>
      <c r="F113" s="228"/>
      <c r="G113" s="228"/>
      <c r="H113" s="221"/>
      <c r="CF113" s="213"/>
    </row>
    <row r="114" spans="1:84" x14ac:dyDescent="0.25">
      <c r="A114" s="209"/>
      <c r="B114" s="218"/>
      <c r="C114" s="226"/>
      <c r="D114" s="277"/>
      <c r="E114" s="228"/>
      <c r="F114" s="228"/>
      <c r="G114" s="228"/>
      <c r="H114" s="221"/>
      <c r="CF114" s="213"/>
    </row>
    <row r="115" spans="1:84" x14ac:dyDescent="0.25">
      <c r="A115" s="209"/>
      <c r="B115" s="218"/>
      <c r="C115" s="226"/>
      <c r="D115" s="277"/>
      <c r="E115" s="228"/>
      <c r="F115" s="228"/>
      <c r="G115" s="228"/>
      <c r="H115" s="221"/>
      <c r="CF115" s="213"/>
    </row>
    <row r="116" spans="1:84" x14ac:dyDescent="0.25">
      <c r="A116" s="209"/>
      <c r="B116" s="218"/>
      <c r="C116" s="226"/>
      <c r="D116" s="277"/>
      <c r="E116" s="228"/>
      <c r="F116" s="228"/>
      <c r="G116" s="228"/>
      <c r="H116" s="221"/>
      <c r="CF116" s="213"/>
    </row>
    <row r="117" spans="1:84" x14ac:dyDescent="0.25">
      <c r="A117" s="209"/>
      <c r="B117" s="218"/>
      <c r="C117" s="223"/>
      <c r="D117" s="277"/>
      <c r="E117" s="228"/>
      <c r="F117" s="228"/>
      <c r="G117" s="228"/>
      <c r="H117" s="221"/>
      <c r="CF117" s="213"/>
    </row>
    <row r="118" spans="1:84" x14ac:dyDescent="0.25">
      <c r="A118" s="209"/>
      <c r="B118" s="218"/>
      <c r="C118" s="223"/>
      <c r="D118" s="277"/>
      <c r="E118" s="228"/>
      <c r="F118" s="228"/>
      <c r="G118" s="228"/>
      <c r="H118" s="221"/>
      <c r="CF118" s="213"/>
    </row>
    <row r="119" spans="1:84" x14ac:dyDescent="0.25">
      <c r="A119" s="209"/>
      <c r="B119" s="218"/>
      <c r="C119" s="223"/>
      <c r="D119" s="277"/>
      <c r="E119" s="228"/>
      <c r="F119" s="228"/>
      <c r="G119" s="228"/>
      <c r="H119" s="221"/>
      <c r="CF119" s="213"/>
    </row>
    <row r="120" spans="1:84" x14ac:dyDescent="0.25">
      <c r="A120" s="209"/>
      <c r="B120" s="218"/>
      <c r="C120" s="223"/>
      <c r="D120" s="277"/>
      <c r="E120" s="228"/>
      <c r="F120" s="228"/>
      <c r="G120" s="228"/>
      <c r="H120" s="221"/>
      <c r="CF120" s="213"/>
    </row>
    <row r="121" spans="1:84" x14ac:dyDescent="0.25">
      <c r="A121" s="209"/>
      <c r="B121" s="218"/>
      <c r="C121" s="223"/>
      <c r="D121" s="277"/>
      <c r="E121" s="228"/>
      <c r="F121" s="228"/>
      <c r="G121" s="228"/>
      <c r="H121" s="221"/>
      <c r="CF121" s="213"/>
    </row>
    <row r="122" spans="1:84" x14ac:dyDescent="0.25">
      <c r="A122" s="209"/>
      <c r="B122" s="218"/>
      <c r="C122" s="223"/>
      <c r="D122" s="277"/>
      <c r="E122" s="228"/>
      <c r="F122" s="228"/>
      <c r="G122" s="228"/>
      <c r="H122" s="221"/>
      <c r="CF122" s="213"/>
    </row>
    <row r="123" spans="1:84" x14ac:dyDescent="0.25">
      <c r="A123" s="209"/>
      <c r="B123" s="218"/>
      <c r="C123" s="223"/>
      <c r="D123" s="277"/>
      <c r="E123" s="228"/>
      <c r="F123" s="228"/>
      <c r="G123" s="228"/>
      <c r="H123" s="221"/>
      <c r="CF123" s="213"/>
    </row>
    <row r="124" spans="1:84" x14ac:dyDescent="0.25">
      <c r="A124" s="209"/>
      <c r="B124" s="218"/>
      <c r="C124" s="223"/>
      <c r="D124" s="277"/>
      <c r="E124" s="228"/>
      <c r="F124" s="228"/>
      <c r="G124" s="228"/>
      <c r="H124" s="221"/>
      <c r="CF124" s="213"/>
    </row>
    <row r="125" spans="1:84" x14ac:dyDescent="0.25">
      <c r="A125" s="209"/>
      <c r="B125" s="218"/>
      <c r="C125" s="223"/>
      <c r="D125" s="277"/>
      <c r="E125" s="228"/>
      <c r="F125" s="237"/>
      <c r="G125" s="237"/>
      <c r="H125" s="221"/>
      <c r="CF125" s="213"/>
    </row>
    <row r="126" spans="1:84" x14ac:dyDescent="0.25">
      <c r="A126" s="209"/>
      <c r="B126" s="218"/>
      <c r="C126" s="223"/>
      <c r="D126" s="277"/>
      <c r="E126" s="228"/>
      <c r="F126" s="237"/>
      <c r="G126" s="237"/>
      <c r="H126" s="221"/>
      <c r="CF126" s="213"/>
    </row>
  </sheetData>
  <mergeCells count="1">
    <mergeCell ref="A1:H1"/>
  </mergeCells>
  <pageMargins left="0.7" right="0.7" top="0.75" bottom="0.75" header="0.3" footer="0.3"/>
  <pageSetup paperSize="9" scale="41" orientation="landscape" r:id="rId1"/>
  <colBreaks count="1" manualBreakCount="1">
    <brk id="8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SOCIETA</vt:lpstr>
      <vt:lpstr>Contratti_appalti al 01.01.2017</vt:lpstr>
      <vt:lpstr>Contratti al 22.12.2016</vt:lpstr>
      <vt:lpstr>Prog. Appalti dal 23.06.2016 </vt:lpstr>
      <vt:lpstr>Con-coll su prog.dal 23.06.16 </vt:lpstr>
      <vt:lpstr>'Con-coll su prog.dal 23.06.16 '!Area_stampa</vt:lpstr>
      <vt:lpstr>SOCIETA!Area_stampa</vt:lpstr>
      <vt:lpstr>SOCIETA!Titoli_stampa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s.caprari</dc:creator>
  <cp:lastModifiedBy>Lara</cp:lastModifiedBy>
  <cp:lastPrinted>2017-03-30T09:02:42Z</cp:lastPrinted>
  <dcterms:created xsi:type="dcterms:W3CDTF">2017-01-31T10:00:36Z</dcterms:created>
  <dcterms:modified xsi:type="dcterms:W3CDTF">2017-03-30T15:19:43Z</dcterms:modified>
</cp:coreProperties>
</file>